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netorg4542838.sharepoint.com/sites/QualityHealthRehabManagement/Shared Documents/QRM Team/Marketing/Webinars/Section GG Functional Outcomes 20-0811/"/>
    </mc:Choice>
  </mc:AlternateContent>
  <xr:revisionPtr revIDLastSave="0" documentId="8_{E80E20B8-19B7-463A-8754-46220AE59956}" xr6:coauthVersionLast="45" xr6:coauthVersionMax="45" xr10:uidLastSave="{00000000-0000-0000-0000-000000000000}"/>
  <workbookProtection workbookAlgorithmName="SHA-512" workbookHashValue="DPVsksfy2yPYenbumwTX3+j6z3BhJ5P0vMiW+NYL4BaeXEBiil12z7GBNdfToA9HRhtktMZqBs5lTZwAeHxi/A==" workbookSaltValue="jTh6JrWE39U9rdCZrj0t9w==" workbookSpinCount="100000" lockStructure="1"/>
  <bookViews>
    <workbookView xWindow="-108" yWindow="-108" windowWidth="23256" windowHeight="12576" xr2:uid="{F517DBB7-805A-418F-82BC-0C6687F7350D}"/>
  </bookViews>
  <sheets>
    <sheet name="QRM - GG Audit (7-15-20)" sheetId="22" r:id="rId1"/>
    <sheet name="QRM - GG Audit" sheetId="7" state="hidden" r:id="rId2"/>
    <sheet name="Sheet1" sheetId="15" r:id="rId3"/>
    <sheet name="Sheet2" sheetId="16" r:id="rId4"/>
    <sheet name="Sheet3" sheetId="18" r:id="rId5"/>
    <sheet name="CSS-RU" sheetId="14" state="hidden" r:id="rId6"/>
    <sheet name="CSS-RU NEW" sheetId="19" state="hidden" r:id="rId7"/>
    <sheet name="Sheet6" sheetId="24" state="hidden" r:id="rId8"/>
    <sheet name="Sheet7" sheetId="25" state="hidden" r:id="rId9"/>
    <sheet name="SL" sheetId="21" state="hidden" r:id="rId10"/>
  </sheets>
  <definedNames>
    <definedName name="Admit_Date">'CSS-RU'!$AJ$2</definedName>
    <definedName name="Audit_Date">'CSS-RU'!$AB$4</definedName>
    <definedName name="Audit_Link">'CSS-RU'!$Z$2:$AM$36</definedName>
    <definedName name="CSS_General">'CSS-RU'!$A$2:$I$3</definedName>
    <definedName name="CSS_RU">'CSS-RU'!$A$2:$U$30</definedName>
    <definedName name="CSS_RU_NoSum">'CSS-RU'!$A$2:$U$26</definedName>
    <definedName name="CSS_Summary">'CSS-RU'!$A$32:$R$36</definedName>
    <definedName name="CSSNEW1">'CSS-RU NEW'!$A$1:$V$37</definedName>
    <definedName name="CSSNEW2">'CSS-RU NEW'!$O$1:$AZ$13</definedName>
    <definedName name="Facility">'CSS-RU'!$AB$2</definedName>
    <definedName name="July_15_Form_Results">'QRM - GG Audit (7-15-20)'!$B$6:$AA$36</definedName>
    <definedName name="July_15_Mobility">'QRM - GG Audit (7-15-20)'!$B$17:$O$36</definedName>
    <definedName name="July_15_Patient_1Line">'QRM - GG Audit (7-15-20)'!$S$6:$AA$7</definedName>
    <definedName name="July_15_Patient_Info">'QRM - GG Audit (7-15-20)'!$B$2:$O$4</definedName>
    <definedName name="July_15_SelfCare">'QRM - GG Audit (7-15-20)'!$B$6:$O$16</definedName>
    <definedName name="July_PatientInfo">'QRM - GG Audit (7-15-20)'!$B$2:$O$4</definedName>
    <definedName name="Mobility">'CSS-RU'!$Z$17:$AM$36</definedName>
    <definedName name="Patient">'CSS-RU'!$AB$3</definedName>
    <definedName name="Self_Care">'CSS-RU'!$AA$6:$AN$16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9" i="7" l="1"/>
  <c r="F19" i="7"/>
  <c r="G19" i="7"/>
  <c r="H19" i="7"/>
  <c r="L19" i="7"/>
  <c r="E20" i="7"/>
  <c r="F20" i="7"/>
  <c r="G20" i="7"/>
  <c r="H20" i="7"/>
  <c r="L20" i="7"/>
  <c r="E21" i="7"/>
  <c r="F21" i="7"/>
  <c r="G21" i="7"/>
  <c r="H21" i="7"/>
  <c r="L21" i="7"/>
  <c r="E22" i="7"/>
  <c r="F22" i="7"/>
  <c r="G22" i="7"/>
  <c r="H22" i="7"/>
  <c r="L22" i="7"/>
  <c r="E23" i="7"/>
  <c r="F23" i="7"/>
  <c r="G23" i="7"/>
  <c r="H23" i="7"/>
  <c r="L23" i="7"/>
  <c r="E24" i="7"/>
  <c r="F24" i="7"/>
  <c r="G24" i="7"/>
  <c r="H24" i="7"/>
  <c r="L24" i="7"/>
  <c r="E25" i="7"/>
  <c r="F25" i="7"/>
  <c r="G25" i="7"/>
  <c r="H25" i="7"/>
  <c r="L25" i="7"/>
  <c r="E26" i="7"/>
  <c r="F26" i="7"/>
  <c r="G26" i="7"/>
  <c r="H26" i="7"/>
  <c r="L26" i="7"/>
  <c r="E27" i="7"/>
  <c r="F27" i="7"/>
  <c r="G27" i="7"/>
  <c r="H27" i="7"/>
  <c r="L27" i="7"/>
  <c r="E28" i="7"/>
  <c r="F28" i="7"/>
  <c r="G28" i="7"/>
  <c r="H28" i="7"/>
  <c r="L28" i="7"/>
  <c r="E29" i="7"/>
  <c r="F29" i="7"/>
  <c r="G29" i="7"/>
  <c r="H29" i="7"/>
  <c r="L29" i="7"/>
  <c r="E30" i="7"/>
  <c r="F30" i="7"/>
  <c r="G30" i="7"/>
  <c r="H30" i="7"/>
  <c r="L30" i="7"/>
  <c r="E31" i="7"/>
  <c r="F31" i="7"/>
  <c r="G31" i="7"/>
  <c r="H31" i="7"/>
  <c r="L31" i="7"/>
  <c r="E32" i="7"/>
  <c r="F32" i="7"/>
  <c r="G32" i="7"/>
  <c r="H32" i="7"/>
  <c r="L32" i="7"/>
  <c r="E33" i="7"/>
  <c r="F33" i="7"/>
  <c r="G33" i="7"/>
  <c r="H33" i="7"/>
  <c r="L33" i="7"/>
  <c r="E34" i="7"/>
  <c r="F34" i="7"/>
  <c r="G34" i="7"/>
  <c r="H34" i="7"/>
  <c r="L34" i="7"/>
  <c r="F18" i="7"/>
  <c r="G18" i="7"/>
  <c r="H18" i="7"/>
  <c r="L18" i="7"/>
  <c r="E18" i="7"/>
  <c r="E9" i="7"/>
  <c r="F9" i="7"/>
  <c r="G9" i="7"/>
  <c r="H9" i="7"/>
  <c r="L9" i="7"/>
  <c r="E10" i="7"/>
  <c r="F10" i="7"/>
  <c r="G10" i="7"/>
  <c r="H10" i="7"/>
  <c r="L10" i="7"/>
  <c r="E11" i="7"/>
  <c r="F11" i="7"/>
  <c r="G11" i="7"/>
  <c r="H11" i="7"/>
  <c r="L11" i="7"/>
  <c r="E12" i="7"/>
  <c r="F12" i="7"/>
  <c r="G12" i="7"/>
  <c r="H12" i="7"/>
  <c r="L12" i="7"/>
  <c r="E13" i="7"/>
  <c r="F13" i="7"/>
  <c r="G13" i="7"/>
  <c r="H13" i="7"/>
  <c r="L13" i="7"/>
  <c r="E14" i="7"/>
  <c r="F14" i="7"/>
  <c r="G14" i="7"/>
  <c r="H14" i="7"/>
  <c r="L14" i="7"/>
  <c r="F8" i="7"/>
  <c r="G8" i="7"/>
  <c r="H8" i="7"/>
  <c r="L8" i="7"/>
  <c r="E8" i="7"/>
  <c r="N4" i="7"/>
  <c r="O2" i="7"/>
  <c r="K2" i="7"/>
  <c r="C4" i="7"/>
  <c r="C3" i="7"/>
  <c r="C2" i="7"/>
  <c r="Z7" i="22"/>
  <c r="Y7" i="22"/>
  <c r="X7" i="22"/>
  <c r="U7" i="22"/>
  <c r="T7" i="22"/>
  <c r="W7" i="22"/>
  <c r="V7" i="22"/>
  <c r="S7" i="22"/>
  <c r="K3" i="25" l="1"/>
  <c r="L3" i="25"/>
  <c r="M3" i="25"/>
  <c r="N3" i="25"/>
  <c r="O3" i="25"/>
  <c r="P3" i="25"/>
  <c r="Q3" i="25"/>
  <c r="R3" i="25"/>
  <c r="S3" i="25"/>
  <c r="T3" i="25"/>
  <c r="U3" i="25"/>
  <c r="V3" i="25"/>
  <c r="W3" i="25"/>
  <c r="K4" i="25"/>
  <c r="L4" i="25"/>
  <c r="M4" i="25"/>
  <c r="N4" i="25"/>
  <c r="O4" i="25"/>
  <c r="P4" i="25"/>
  <c r="Q4" i="25"/>
  <c r="R4" i="25"/>
  <c r="S4" i="25"/>
  <c r="T4" i="25"/>
  <c r="U4" i="25"/>
  <c r="V4" i="25"/>
  <c r="W4" i="25"/>
  <c r="K5" i="25"/>
  <c r="L5" i="25"/>
  <c r="M5" i="25"/>
  <c r="N5" i="25"/>
  <c r="O5" i="25"/>
  <c r="P5" i="25"/>
  <c r="T5" i="25"/>
  <c r="K6" i="25"/>
  <c r="L6" i="25"/>
  <c r="M6" i="25"/>
  <c r="N6" i="25"/>
  <c r="O6" i="25"/>
  <c r="P6" i="25"/>
  <c r="T6" i="25"/>
  <c r="K7" i="25"/>
  <c r="L7" i="25"/>
  <c r="M7" i="25"/>
  <c r="N7" i="25"/>
  <c r="O7" i="25"/>
  <c r="P7" i="25"/>
  <c r="T7" i="25"/>
  <c r="K8" i="25"/>
  <c r="L8" i="25"/>
  <c r="M8" i="25"/>
  <c r="N8" i="25"/>
  <c r="O8" i="25"/>
  <c r="P8" i="25"/>
  <c r="T8" i="25"/>
  <c r="K9" i="25"/>
  <c r="L9" i="25"/>
  <c r="M9" i="25"/>
  <c r="N9" i="25"/>
  <c r="O9" i="25"/>
  <c r="P9" i="25"/>
  <c r="T9" i="25"/>
  <c r="K10" i="25"/>
  <c r="L10" i="25"/>
  <c r="M10" i="25"/>
  <c r="N10" i="25"/>
  <c r="O10" i="25"/>
  <c r="P10" i="25"/>
  <c r="T10" i="25"/>
  <c r="K11" i="25"/>
  <c r="L11" i="25"/>
  <c r="M11" i="25"/>
  <c r="N11" i="25"/>
  <c r="O11" i="25"/>
  <c r="P11" i="25"/>
  <c r="T11" i="25"/>
  <c r="L12" i="25"/>
  <c r="M12" i="25"/>
  <c r="N12" i="25"/>
  <c r="O12" i="25"/>
  <c r="P12" i="25"/>
  <c r="T12" i="25"/>
  <c r="L13" i="25"/>
  <c r="M13" i="25"/>
  <c r="N13" i="25"/>
  <c r="O13" i="25"/>
  <c r="P13" i="25"/>
  <c r="R13" i="25"/>
  <c r="T13" i="25"/>
  <c r="V13" i="25"/>
  <c r="W13" i="25"/>
  <c r="K14" i="25"/>
  <c r="L14" i="25"/>
  <c r="M14" i="25"/>
  <c r="N14" i="25"/>
  <c r="O14" i="25"/>
  <c r="P14" i="25"/>
  <c r="Q14" i="25"/>
  <c r="R14" i="25"/>
  <c r="S14" i="25"/>
  <c r="T14" i="25"/>
  <c r="U14" i="25"/>
  <c r="K15" i="25"/>
  <c r="L15" i="25"/>
  <c r="M15" i="25"/>
  <c r="N15" i="25"/>
  <c r="O15" i="25"/>
  <c r="P15" i="25"/>
  <c r="T15" i="25"/>
  <c r="K16" i="25"/>
  <c r="L16" i="25"/>
  <c r="M16" i="25"/>
  <c r="N16" i="25"/>
  <c r="O16" i="25"/>
  <c r="P16" i="25"/>
  <c r="T16" i="25"/>
  <c r="K17" i="25"/>
  <c r="L17" i="25"/>
  <c r="M17" i="25"/>
  <c r="N17" i="25"/>
  <c r="O17" i="25"/>
  <c r="P17" i="25"/>
  <c r="T17" i="25"/>
  <c r="K18" i="25"/>
  <c r="L18" i="25"/>
  <c r="M18" i="25"/>
  <c r="N18" i="25"/>
  <c r="O18" i="25"/>
  <c r="P18" i="25"/>
  <c r="T18" i="25"/>
  <c r="K19" i="25"/>
  <c r="L19" i="25"/>
  <c r="M19" i="25"/>
  <c r="N19" i="25"/>
  <c r="O19" i="25"/>
  <c r="P19" i="25"/>
  <c r="T19" i="25"/>
  <c r="K20" i="25"/>
  <c r="L20" i="25"/>
  <c r="M20" i="25"/>
  <c r="N20" i="25"/>
  <c r="O20" i="25"/>
  <c r="P20" i="25"/>
  <c r="T20" i="25"/>
  <c r="K21" i="25"/>
  <c r="L21" i="25"/>
  <c r="M21" i="25"/>
  <c r="N21" i="25"/>
  <c r="O21" i="25"/>
  <c r="P21" i="25"/>
  <c r="T21" i="25"/>
  <c r="K22" i="25"/>
  <c r="L22" i="25"/>
  <c r="M22" i="25"/>
  <c r="N22" i="25"/>
  <c r="O22" i="25"/>
  <c r="P22" i="25"/>
  <c r="T22" i="25"/>
  <c r="K23" i="25"/>
  <c r="L23" i="25"/>
  <c r="M23" i="25"/>
  <c r="N23" i="25"/>
  <c r="O23" i="25"/>
  <c r="P23" i="25"/>
  <c r="T23" i="25"/>
  <c r="K24" i="25"/>
  <c r="L24" i="25"/>
  <c r="M24" i="25"/>
  <c r="N24" i="25"/>
  <c r="O24" i="25"/>
  <c r="P24" i="25"/>
  <c r="T24" i="25"/>
  <c r="K25" i="25"/>
  <c r="L25" i="25"/>
  <c r="M25" i="25"/>
  <c r="N25" i="25"/>
  <c r="O25" i="25"/>
  <c r="P25" i="25"/>
  <c r="T25" i="25"/>
  <c r="K26" i="25"/>
  <c r="L26" i="25"/>
  <c r="M26" i="25"/>
  <c r="N26" i="25"/>
  <c r="O26" i="25"/>
  <c r="P26" i="25"/>
  <c r="T26" i="25"/>
  <c r="K27" i="25"/>
  <c r="L27" i="25"/>
  <c r="M27" i="25"/>
  <c r="N27" i="25"/>
  <c r="O27" i="25"/>
  <c r="P27" i="25"/>
  <c r="T27" i="25"/>
  <c r="K28" i="25"/>
  <c r="L28" i="25"/>
  <c r="M28" i="25"/>
  <c r="N28" i="25"/>
  <c r="O28" i="25"/>
  <c r="P28" i="25"/>
  <c r="T28" i="25"/>
  <c r="K29" i="25"/>
  <c r="L29" i="25"/>
  <c r="M29" i="25"/>
  <c r="N29" i="25"/>
  <c r="O29" i="25"/>
  <c r="P29" i="25"/>
  <c r="T29" i="25"/>
  <c r="K30" i="25"/>
  <c r="L30" i="25"/>
  <c r="M30" i="25"/>
  <c r="N30" i="25"/>
  <c r="O30" i="25"/>
  <c r="P30" i="25"/>
  <c r="T30" i="25"/>
  <c r="K31" i="25"/>
  <c r="L31" i="25"/>
  <c r="M31" i="25"/>
  <c r="N31" i="25"/>
  <c r="O31" i="25"/>
  <c r="P31" i="25"/>
  <c r="T31" i="25"/>
  <c r="L32" i="25"/>
  <c r="M32" i="25"/>
  <c r="N32" i="25"/>
  <c r="O32" i="25"/>
  <c r="P32" i="25"/>
  <c r="T32" i="25"/>
  <c r="L33" i="25"/>
  <c r="M33" i="25"/>
  <c r="N33" i="25"/>
  <c r="O33" i="25"/>
  <c r="P33" i="25"/>
  <c r="R33" i="25"/>
  <c r="T33" i="25"/>
  <c r="V33" i="25"/>
  <c r="W33" i="25"/>
  <c r="R6" i="24"/>
  <c r="S6" i="24"/>
  <c r="U6" i="24"/>
  <c r="V6" i="24"/>
  <c r="W6" i="24"/>
  <c r="X6" i="24"/>
  <c r="Y6" i="24"/>
  <c r="Z6" i="24"/>
  <c r="AA6" i="24"/>
  <c r="AB6" i="24"/>
  <c r="AC6" i="24"/>
  <c r="AD6" i="24"/>
  <c r="AE6" i="24"/>
  <c r="AF6" i="24"/>
  <c r="S5" i="24"/>
  <c r="U5" i="24"/>
  <c r="V5" i="24"/>
  <c r="W5" i="24"/>
  <c r="X5" i="24"/>
  <c r="Y5" i="24"/>
  <c r="Z5" i="24"/>
  <c r="AA5" i="24"/>
  <c r="AB5" i="24"/>
  <c r="AC5" i="24"/>
  <c r="AD5" i="24"/>
  <c r="AE5" i="24"/>
  <c r="AF5" i="24"/>
  <c r="R5" i="24"/>
  <c r="S2" i="24"/>
  <c r="T2" i="24"/>
  <c r="AF2" i="24"/>
  <c r="AF7" i="24"/>
  <c r="AF8" i="24"/>
  <c r="AF9" i="24"/>
  <c r="AF10" i="24"/>
  <c r="AF11" i="24"/>
  <c r="AF12" i="24"/>
  <c r="AF13" i="24"/>
  <c r="AF14" i="24"/>
  <c r="AF15" i="24"/>
  <c r="AF16" i="24"/>
  <c r="AF17" i="24"/>
  <c r="AF18" i="24"/>
  <c r="AF19" i="24"/>
  <c r="AF20" i="24"/>
  <c r="AF21" i="24"/>
  <c r="AF22" i="24"/>
  <c r="AF23" i="24"/>
  <c r="AF24" i="24"/>
  <c r="AF25" i="24"/>
  <c r="AF26" i="24"/>
  <c r="AF27" i="24"/>
  <c r="AF28" i="24"/>
  <c r="AF29" i="24"/>
  <c r="AF30" i="24"/>
  <c r="AF31" i="24"/>
  <c r="AF32" i="24"/>
  <c r="AF33" i="24"/>
  <c r="AF34" i="24"/>
  <c r="AF35" i="24"/>
  <c r="AF36" i="24"/>
  <c r="AF37" i="24"/>
  <c r="AF38" i="24"/>
  <c r="AF39" i="24"/>
  <c r="AD2" i="24"/>
  <c r="AE2" i="24"/>
  <c r="AE7" i="24"/>
  <c r="AD8" i="24"/>
  <c r="AE8" i="24"/>
  <c r="AD9" i="24"/>
  <c r="AE9" i="24"/>
  <c r="AD10" i="24"/>
  <c r="AE10" i="24"/>
  <c r="AD19" i="24"/>
  <c r="AE19" i="24"/>
  <c r="AD20" i="24"/>
  <c r="AE20" i="24"/>
  <c r="AD39" i="24"/>
  <c r="AE39" i="24"/>
  <c r="AC2" i="24"/>
  <c r="AC7" i="24"/>
  <c r="AC8" i="24"/>
  <c r="AC9" i="24"/>
  <c r="AC10" i="24"/>
  <c r="AC20" i="24"/>
  <c r="AB2" i="24"/>
  <c r="AB7" i="24"/>
  <c r="AB8" i="24"/>
  <c r="AB9" i="24"/>
  <c r="AB10" i="24"/>
  <c r="AB11" i="24"/>
  <c r="AB12" i="24"/>
  <c r="AB13" i="24"/>
  <c r="AB14" i="24"/>
  <c r="AB15" i="24"/>
  <c r="AB16" i="24"/>
  <c r="AB17" i="24"/>
  <c r="AB18" i="24"/>
  <c r="AB19" i="24"/>
  <c r="AB20" i="24"/>
  <c r="AB21" i="24"/>
  <c r="AB22" i="24"/>
  <c r="AB23" i="24"/>
  <c r="AB24" i="24"/>
  <c r="AB25" i="24"/>
  <c r="AB26" i="24"/>
  <c r="AB27" i="24"/>
  <c r="AB28" i="24"/>
  <c r="AB29" i="24"/>
  <c r="AB30" i="24"/>
  <c r="AB31" i="24"/>
  <c r="AB32" i="24"/>
  <c r="AB33" i="24"/>
  <c r="AB34" i="24"/>
  <c r="AB35" i="24"/>
  <c r="AB36" i="24"/>
  <c r="AB37" i="24"/>
  <c r="AB38" i="24"/>
  <c r="AB39" i="24"/>
  <c r="Y2" i="24"/>
  <c r="Z2" i="24"/>
  <c r="AA2" i="24"/>
  <c r="Y7" i="24"/>
  <c r="Z7" i="24"/>
  <c r="AA7" i="24"/>
  <c r="Y8" i="24"/>
  <c r="Z8" i="24"/>
  <c r="AA8" i="24"/>
  <c r="Y9" i="24"/>
  <c r="Z9" i="24"/>
  <c r="AA9" i="24"/>
  <c r="Y10" i="24"/>
  <c r="Z10" i="24"/>
  <c r="AA10" i="24"/>
  <c r="Z19" i="24"/>
  <c r="Y20" i="24"/>
  <c r="Z20" i="24"/>
  <c r="AA20" i="24"/>
  <c r="Z39" i="24"/>
  <c r="U2" i="24"/>
  <c r="V2" i="24"/>
  <c r="W2" i="24"/>
  <c r="X2" i="24"/>
  <c r="S7" i="24"/>
  <c r="U7" i="24"/>
  <c r="V7" i="24"/>
  <c r="W7" i="24"/>
  <c r="X7" i="24"/>
  <c r="S8" i="24"/>
  <c r="U8" i="24"/>
  <c r="V8" i="24"/>
  <c r="W8" i="24"/>
  <c r="X8" i="24"/>
  <c r="S9" i="24"/>
  <c r="U9" i="24"/>
  <c r="V9" i="24"/>
  <c r="W9" i="24"/>
  <c r="X9" i="24"/>
  <c r="S10" i="24"/>
  <c r="U10" i="24"/>
  <c r="V10" i="24"/>
  <c r="W10" i="24"/>
  <c r="X10" i="24"/>
  <c r="S11" i="24"/>
  <c r="U11" i="24"/>
  <c r="V11" i="24"/>
  <c r="W11" i="24"/>
  <c r="X11" i="24"/>
  <c r="S12" i="24"/>
  <c r="U12" i="24"/>
  <c r="V12" i="24"/>
  <c r="W12" i="24"/>
  <c r="X12" i="24"/>
  <c r="S13" i="24"/>
  <c r="U13" i="24"/>
  <c r="V13" i="24"/>
  <c r="W13" i="24"/>
  <c r="X13" i="24"/>
  <c r="S14" i="24"/>
  <c r="U14" i="24"/>
  <c r="V14" i="24"/>
  <c r="W14" i="24"/>
  <c r="X14" i="24"/>
  <c r="S15" i="24"/>
  <c r="U15" i="24"/>
  <c r="V15" i="24"/>
  <c r="W15" i="24"/>
  <c r="X15" i="24"/>
  <c r="S16" i="24"/>
  <c r="U16" i="24"/>
  <c r="V16" i="24"/>
  <c r="W16" i="24"/>
  <c r="X16" i="24"/>
  <c r="S17" i="24"/>
  <c r="U17" i="24"/>
  <c r="V17" i="24"/>
  <c r="W17" i="24"/>
  <c r="X17" i="24"/>
  <c r="S18" i="24"/>
  <c r="U18" i="24"/>
  <c r="V18" i="24"/>
  <c r="W18" i="24"/>
  <c r="X18" i="24"/>
  <c r="S19" i="24"/>
  <c r="U19" i="24"/>
  <c r="V19" i="24"/>
  <c r="W19" i="24"/>
  <c r="X19" i="24"/>
  <c r="S20" i="24"/>
  <c r="U20" i="24"/>
  <c r="V20" i="24"/>
  <c r="W20" i="24"/>
  <c r="X20" i="24"/>
  <c r="S21" i="24"/>
  <c r="U21" i="24"/>
  <c r="V21" i="24"/>
  <c r="W21" i="24"/>
  <c r="X21" i="24"/>
  <c r="S22" i="24"/>
  <c r="U22" i="24"/>
  <c r="V22" i="24"/>
  <c r="W22" i="24"/>
  <c r="X22" i="24"/>
  <c r="S23" i="24"/>
  <c r="U23" i="24"/>
  <c r="V23" i="24"/>
  <c r="W23" i="24"/>
  <c r="X23" i="24"/>
  <c r="S24" i="24"/>
  <c r="U24" i="24"/>
  <c r="V24" i="24"/>
  <c r="W24" i="24"/>
  <c r="X24" i="24"/>
  <c r="S25" i="24"/>
  <c r="U25" i="24"/>
  <c r="V25" i="24"/>
  <c r="W25" i="24"/>
  <c r="X25" i="24"/>
  <c r="S26" i="24"/>
  <c r="U26" i="24"/>
  <c r="V26" i="24"/>
  <c r="W26" i="24"/>
  <c r="X26" i="24"/>
  <c r="S27" i="24"/>
  <c r="U27" i="24"/>
  <c r="V27" i="24"/>
  <c r="W27" i="24"/>
  <c r="X27" i="24"/>
  <c r="S28" i="24"/>
  <c r="U28" i="24"/>
  <c r="V28" i="24"/>
  <c r="W28" i="24"/>
  <c r="X28" i="24"/>
  <c r="S29" i="24"/>
  <c r="U29" i="24"/>
  <c r="V29" i="24"/>
  <c r="W29" i="24"/>
  <c r="X29" i="24"/>
  <c r="S30" i="24"/>
  <c r="U30" i="24"/>
  <c r="V30" i="24"/>
  <c r="W30" i="24"/>
  <c r="X30" i="24"/>
  <c r="S31" i="24"/>
  <c r="U31" i="24"/>
  <c r="V31" i="24"/>
  <c r="W31" i="24"/>
  <c r="X31" i="24"/>
  <c r="S32" i="24"/>
  <c r="U32" i="24"/>
  <c r="V32" i="24"/>
  <c r="W32" i="24"/>
  <c r="X32" i="24"/>
  <c r="S33" i="24"/>
  <c r="U33" i="24"/>
  <c r="V33" i="24"/>
  <c r="W33" i="24"/>
  <c r="X33" i="24"/>
  <c r="S34" i="24"/>
  <c r="U34" i="24"/>
  <c r="V34" i="24"/>
  <c r="W34" i="24"/>
  <c r="X34" i="24"/>
  <c r="S35" i="24"/>
  <c r="U35" i="24"/>
  <c r="V35" i="24"/>
  <c r="W35" i="24"/>
  <c r="X35" i="24"/>
  <c r="S36" i="24"/>
  <c r="U36" i="24"/>
  <c r="V36" i="24"/>
  <c r="W36" i="24"/>
  <c r="X36" i="24"/>
  <c r="S37" i="24"/>
  <c r="U37" i="24"/>
  <c r="V37" i="24"/>
  <c r="W37" i="24"/>
  <c r="X37" i="24"/>
  <c r="S38" i="24"/>
  <c r="U38" i="24"/>
  <c r="V38" i="24"/>
  <c r="W38" i="24"/>
  <c r="X38" i="24"/>
  <c r="S39" i="24"/>
  <c r="U39" i="24"/>
  <c r="V39" i="24"/>
  <c r="W39" i="24"/>
  <c r="X39" i="24"/>
  <c r="R29" i="24"/>
  <c r="R30" i="24"/>
  <c r="R31" i="24"/>
  <c r="R32" i="24"/>
  <c r="R33" i="24"/>
  <c r="R34" i="24"/>
  <c r="R35" i="24"/>
  <c r="R36" i="24"/>
  <c r="R37" i="24"/>
  <c r="R38" i="24"/>
  <c r="R39" i="24"/>
  <c r="R7" i="24"/>
  <c r="R8" i="24"/>
  <c r="R9" i="24"/>
  <c r="R10" i="24"/>
  <c r="R11" i="24"/>
  <c r="R12" i="24"/>
  <c r="R13" i="24"/>
  <c r="R14" i="24"/>
  <c r="R15" i="24"/>
  <c r="R16" i="24"/>
  <c r="R17" i="24"/>
  <c r="R20" i="24"/>
  <c r="R21" i="24"/>
  <c r="R22" i="24"/>
  <c r="R23" i="24"/>
  <c r="R24" i="24"/>
  <c r="R25" i="24"/>
  <c r="R26" i="24"/>
  <c r="R27" i="24"/>
  <c r="R28" i="24"/>
  <c r="R2" i="24"/>
  <c r="Q3" i="24"/>
  <c r="Q2" i="24"/>
  <c r="B1" i="24"/>
  <c r="C1" i="24"/>
  <c r="D1" i="24"/>
  <c r="E1" i="24"/>
  <c r="F1" i="24"/>
  <c r="G1" i="24"/>
  <c r="I1" i="24"/>
  <c r="J1" i="24"/>
  <c r="K1" i="24"/>
  <c r="L1" i="24"/>
  <c r="M1" i="24"/>
  <c r="N1" i="24"/>
  <c r="O1" i="24"/>
  <c r="B2" i="24"/>
  <c r="C2" i="24"/>
  <c r="D2" i="24"/>
  <c r="E2" i="24"/>
  <c r="F2" i="24"/>
  <c r="G2" i="24"/>
  <c r="I2" i="24"/>
  <c r="J2" i="24"/>
  <c r="K2" i="24"/>
  <c r="L2" i="24"/>
  <c r="M2" i="24"/>
  <c r="N2" i="24"/>
  <c r="O2" i="24"/>
  <c r="B3" i="24"/>
  <c r="C3" i="24"/>
  <c r="D3" i="24"/>
  <c r="E3" i="24"/>
  <c r="F3" i="24"/>
  <c r="G3" i="24"/>
  <c r="I3" i="24"/>
  <c r="J3" i="24"/>
  <c r="K3" i="24"/>
  <c r="L3" i="24"/>
  <c r="M3" i="24"/>
  <c r="O3" i="24"/>
  <c r="B5" i="24"/>
  <c r="C5" i="24"/>
  <c r="D5" i="24"/>
  <c r="E5" i="24"/>
  <c r="F5" i="24"/>
  <c r="G5" i="24"/>
  <c r="H5" i="24"/>
  <c r="I5" i="24"/>
  <c r="J5" i="24"/>
  <c r="K5" i="24"/>
  <c r="L5" i="24"/>
  <c r="M5" i="24"/>
  <c r="N5" i="24"/>
  <c r="O5" i="24"/>
  <c r="B6" i="24"/>
  <c r="C6" i="24"/>
  <c r="B7" i="24"/>
  <c r="C7" i="24"/>
  <c r="E7" i="24"/>
  <c r="F7" i="24"/>
  <c r="G7" i="24"/>
  <c r="B8" i="24"/>
  <c r="C8" i="24"/>
  <c r="E8" i="24"/>
  <c r="F8" i="24"/>
  <c r="G8" i="24"/>
  <c r="B9" i="24"/>
  <c r="C9" i="24"/>
  <c r="E9" i="24"/>
  <c r="F9" i="24"/>
  <c r="G9" i="24"/>
  <c r="B10" i="24"/>
  <c r="C10" i="24"/>
  <c r="E10" i="24"/>
  <c r="F10" i="24"/>
  <c r="G10" i="24"/>
  <c r="B11" i="24"/>
  <c r="C11" i="24"/>
  <c r="E11" i="24"/>
  <c r="F11" i="24"/>
  <c r="G11" i="24"/>
  <c r="B12" i="24"/>
  <c r="C12" i="24"/>
  <c r="E12" i="24"/>
  <c r="F12" i="24"/>
  <c r="G12" i="24"/>
  <c r="B13" i="24"/>
  <c r="C13" i="24"/>
  <c r="E13" i="24"/>
  <c r="F13" i="24"/>
  <c r="G13" i="24"/>
  <c r="E14" i="24"/>
  <c r="F14" i="24"/>
  <c r="G14" i="24"/>
  <c r="E15" i="24"/>
  <c r="F15" i="24"/>
  <c r="G15" i="24"/>
  <c r="J15" i="24"/>
  <c r="N15" i="24"/>
  <c r="O15" i="24"/>
  <c r="B16" i="24"/>
  <c r="C16" i="24"/>
  <c r="B17" i="24"/>
  <c r="C17" i="24"/>
  <c r="E17" i="24"/>
  <c r="F17" i="24"/>
  <c r="G17" i="24"/>
  <c r="B18" i="24"/>
  <c r="C18" i="24"/>
  <c r="E18" i="24"/>
  <c r="F18" i="24"/>
  <c r="G18" i="24"/>
  <c r="B19" i="24"/>
  <c r="C19" i="24"/>
  <c r="E19" i="24"/>
  <c r="F19" i="24"/>
  <c r="G19" i="24"/>
  <c r="B20" i="24"/>
  <c r="C20" i="24"/>
  <c r="E20" i="24"/>
  <c r="F20" i="24"/>
  <c r="G20" i="24"/>
  <c r="B21" i="24"/>
  <c r="C21" i="24"/>
  <c r="E21" i="24"/>
  <c r="F21" i="24"/>
  <c r="G21" i="24"/>
  <c r="B22" i="24"/>
  <c r="C22" i="24"/>
  <c r="E22" i="24"/>
  <c r="F22" i="24"/>
  <c r="G22" i="24"/>
  <c r="B23" i="24"/>
  <c r="C23" i="24"/>
  <c r="E23" i="24"/>
  <c r="F23" i="24"/>
  <c r="G23" i="24"/>
  <c r="B24" i="24"/>
  <c r="C24" i="24"/>
  <c r="E24" i="24"/>
  <c r="F24" i="24"/>
  <c r="G24" i="24"/>
  <c r="B25" i="24"/>
  <c r="C25" i="24"/>
  <c r="E25" i="24"/>
  <c r="F25" i="24"/>
  <c r="G25" i="24"/>
  <c r="B26" i="24"/>
  <c r="C26" i="24"/>
  <c r="E26" i="24"/>
  <c r="F26" i="24"/>
  <c r="G26" i="24"/>
  <c r="B27" i="24"/>
  <c r="C27" i="24"/>
  <c r="E27" i="24"/>
  <c r="F27" i="24"/>
  <c r="G27" i="24"/>
  <c r="B28" i="24"/>
  <c r="C28" i="24"/>
  <c r="E28" i="24"/>
  <c r="F28" i="24"/>
  <c r="G28" i="24"/>
  <c r="B29" i="24"/>
  <c r="C29" i="24"/>
  <c r="E29" i="24"/>
  <c r="F29" i="24"/>
  <c r="G29" i="24"/>
  <c r="B30" i="24"/>
  <c r="C30" i="24"/>
  <c r="E30" i="24"/>
  <c r="F30" i="24"/>
  <c r="G30" i="24"/>
  <c r="B31" i="24"/>
  <c r="C31" i="24"/>
  <c r="E31" i="24"/>
  <c r="F31" i="24"/>
  <c r="G31" i="24"/>
  <c r="B32" i="24"/>
  <c r="C32" i="24"/>
  <c r="E32" i="24"/>
  <c r="F32" i="24"/>
  <c r="G32" i="24"/>
  <c r="B33" i="24"/>
  <c r="C33" i="24"/>
  <c r="E33" i="24"/>
  <c r="F33" i="24"/>
  <c r="G33" i="24"/>
  <c r="E34" i="24"/>
  <c r="F34" i="24"/>
  <c r="G34" i="24"/>
  <c r="E35" i="24"/>
  <c r="F35" i="24"/>
  <c r="G35" i="24"/>
  <c r="J35" i="24"/>
  <c r="N35" i="24"/>
  <c r="O35" i="24"/>
  <c r="B6" i="18" l="1"/>
  <c r="AG34" i="22" l="1"/>
  <c r="K34" i="22"/>
  <c r="K34" i="7" s="1"/>
  <c r="J34" i="22"/>
  <c r="J34" i="7" s="1"/>
  <c r="I34" i="22"/>
  <c r="I34" i="7" s="1"/>
  <c r="AG33" i="22"/>
  <c r="K33" i="22"/>
  <c r="K33" i="7" s="1"/>
  <c r="J33" i="22"/>
  <c r="J33" i="7" s="1"/>
  <c r="I33" i="22"/>
  <c r="I33" i="7" s="1"/>
  <c r="AG32" i="22"/>
  <c r="K32" i="22"/>
  <c r="K32" i="7" s="1"/>
  <c r="J32" i="22"/>
  <c r="J32" i="7" s="1"/>
  <c r="I32" i="22"/>
  <c r="I32" i="7" s="1"/>
  <c r="AG31" i="22"/>
  <c r="K31" i="22"/>
  <c r="K31" i="7" s="1"/>
  <c r="J31" i="22"/>
  <c r="J31" i="7" s="1"/>
  <c r="I31" i="22"/>
  <c r="I31" i="7" s="1"/>
  <c r="AG30" i="22"/>
  <c r="K30" i="22"/>
  <c r="K30" i="7" s="1"/>
  <c r="J30" i="22"/>
  <c r="J30" i="7" s="1"/>
  <c r="I30" i="22"/>
  <c r="I30" i="7" s="1"/>
  <c r="AG29" i="22"/>
  <c r="K29" i="22"/>
  <c r="K29" i="7" s="1"/>
  <c r="J29" i="22"/>
  <c r="J29" i="7" s="1"/>
  <c r="I29" i="22"/>
  <c r="I29" i="7" s="1"/>
  <c r="AG28" i="22"/>
  <c r="K28" i="22"/>
  <c r="K28" i="7" s="1"/>
  <c r="J28" i="22"/>
  <c r="J28" i="7" s="1"/>
  <c r="I28" i="22"/>
  <c r="I28" i="7" s="1"/>
  <c r="AG27" i="22"/>
  <c r="K27" i="22"/>
  <c r="K27" i="7" s="1"/>
  <c r="J27" i="22"/>
  <c r="J27" i="7" s="1"/>
  <c r="I27" i="22"/>
  <c r="I27" i="7" s="1"/>
  <c r="AG26" i="22"/>
  <c r="K26" i="22"/>
  <c r="K26" i="7" s="1"/>
  <c r="J26" i="22"/>
  <c r="J26" i="7" s="1"/>
  <c r="I26" i="22"/>
  <c r="I26" i="7" s="1"/>
  <c r="AG25" i="22"/>
  <c r="K25" i="22"/>
  <c r="K25" i="7" s="1"/>
  <c r="J25" i="22"/>
  <c r="J25" i="7" s="1"/>
  <c r="I25" i="22"/>
  <c r="I25" i="7" s="1"/>
  <c r="AG24" i="22"/>
  <c r="K24" i="22"/>
  <c r="K24" i="7" s="1"/>
  <c r="J24" i="22"/>
  <c r="J24" i="7" s="1"/>
  <c r="I24" i="22"/>
  <c r="I24" i="7" s="1"/>
  <c r="AG23" i="22"/>
  <c r="K23" i="22"/>
  <c r="K23" i="7" s="1"/>
  <c r="J23" i="22"/>
  <c r="J23" i="7" s="1"/>
  <c r="I23" i="22"/>
  <c r="I23" i="7" s="1"/>
  <c r="AG22" i="22"/>
  <c r="K22" i="22"/>
  <c r="K22" i="7" s="1"/>
  <c r="J22" i="22"/>
  <c r="J22" i="7" s="1"/>
  <c r="I22" i="22"/>
  <c r="I22" i="7" s="1"/>
  <c r="AG21" i="22"/>
  <c r="K21" i="22"/>
  <c r="K21" i="7" s="1"/>
  <c r="J21" i="22"/>
  <c r="J21" i="7" s="1"/>
  <c r="I21" i="22"/>
  <c r="I21" i="7" s="1"/>
  <c r="AG20" i="22"/>
  <c r="K20" i="22"/>
  <c r="K20" i="7" s="1"/>
  <c r="J20" i="22"/>
  <c r="J20" i="7" s="1"/>
  <c r="I20" i="22"/>
  <c r="I20" i="7" s="1"/>
  <c r="AG19" i="22"/>
  <c r="K19" i="22"/>
  <c r="K19" i="7" s="1"/>
  <c r="J19" i="22"/>
  <c r="J19" i="7" s="1"/>
  <c r="I19" i="22"/>
  <c r="I19" i="7" s="1"/>
  <c r="AG18" i="22"/>
  <c r="K18" i="22"/>
  <c r="K18" i="7" s="1"/>
  <c r="J18" i="22"/>
  <c r="J18" i="7" s="1"/>
  <c r="I18" i="22"/>
  <c r="I18" i="7" s="1"/>
  <c r="AG14" i="22"/>
  <c r="K14" i="22"/>
  <c r="K14" i="7" s="1"/>
  <c r="J14" i="22"/>
  <c r="J14" i="7" s="1"/>
  <c r="I14" i="22"/>
  <c r="I14" i="7" s="1"/>
  <c r="AG13" i="22"/>
  <c r="K13" i="22"/>
  <c r="K13" i="7" s="1"/>
  <c r="J13" i="22"/>
  <c r="J13" i="7" s="1"/>
  <c r="I13" i="22"/>
  <c r="I13" i="7" s="1"/>
  <c r="AG12" i="22"/>
  <c r="K12" i="22"/>
  <c r="K12" i="7" s="1"/>
  <c r="J12" i="22"/>
  <c r="J12" i="7" s="1"/>
  <c r="I12" i="22"/>
  <c r="I12" i="7" s="1"/>
  <c r="AG11" i="22"/>
  <c r="K11" i="22"/>
  <c r="K11" i="7" s="1"/>
  <c r="J11" i="22"/>
  <c r="J11" i="7" s="1"/>
  <c r="I11" i="22"/>
  <c r="I11" i="7" s="1"/>
  <c r="AG10" i="22"/>
  <c r="K10" i="22"/>
  <c r="K10" i="7" s="1"/>
  <c r="J10" i="22"/>
  <c r="J10" i="7" s="1"/>
  <c r="I10" i="22"/>
  <c r="I10" i="7" s="1"/>
  <c r="AG9" i="22"/>
  <c r="K9" i="22"/>
  <c r="K9" i="7" s="1"/>
  <c r="J9" i="22"/>
  <c r="J9" i="7" s="1"/>
  <c r="I9" i="22"/>
  <c r="I9" i="7" s="1"/>
  <c r="AG8" i="22"/>
  <c r="K8" i="22"/>
  <c r="K8" i="7" s="1"/>
  <c r="J8" i="22"/>
  <c r="J8" i="7" s="1"/>
  <c r="I8" i="22"/>
  <c r="I8" i="7" s="1"/>
  <c r="N4" i="22"/>
  <c r="AA7" i="22" s="1"/>
  <c r="Q10" i="25" l="1"/>
  <c r="Y16" i="24"/>
  <c r="I12" i="24"/>
  <c r="Q21" i="25"/>
  <c r="Y27" i="24"/>
  <c r="I23" i="24"/>
  <c r="Y35" i="24"/>
  <c r="Q29" i="25"/>
  <c r="I31" i="24"/>
  <c r="M18" i="22"/>
  <c r="M18" i="7" s="1"/>
  <c r="R15" i="25"/>
  <c r="Z21" i="24"/>
  <c r="J17" i="24"/>
  <c r="J21" i="24"/>
  <c r="R19" i="25"/>
  <c r="Z25" i="24"/>
  <c r="Z35" i="24"/>
  <c r="R29" i="25"/>
  <c r="J31" i="24"/>
  <c r="I9" i="24"/>
  <c r="Q7" i="25"/>
  <c r="Y13" i="24"/>
  <c r="Y15" i="24"/>
  <c r="Q9" i="25"/>
  <c r="I11" i="24"/>
  <c r="M12" i="22"/>
  <c r="M12" i="7" s="1"/>
  <c r="R9" i="25"/>
  <c r="Z15" i="24"/>
  <c r="J11" i="24"/>
  <c r="M14" i="22"/>
  <c r="M14" i="7" s="1"/>
  <c r="Z17" i="24"/>
  <c r="J13" i="24"/>
  <c r="R11" i="25"/>
  <c r="R16" i="25"/>
  <c r="J18" i="24"/>
  <c r="Z22" i="24"/>
  <c r="R18" i="25"/>
  <c r="Z24" i="24"/>
  <c r="J20" i="24"/>
  <c r="Z26" i="24"/>
  <c r="J22" i="24"/>
  <c r="R20" i="25"/>
  <c r="M25" i="22"/>
  <c r="M25" i="7" s="1"/>
  <c r="Z28" i="24"/>
  <c r="R22" i="25"/>
  <c r="J24" i="24"/>
  <c r="M27" i="22"/>
  <c r="M27" i="7" s="1"/>
  <c r="R24" i="25"/>
  <c r="J26" i="24"/>
  <c r="Z30" i="24"/>
  <c r="M29" i="22"/>
  <c r="M29" i="7" s="1"/>
  <c r="J28" i="24"/>
  <c r="Z32" i="24"/>
  <c r="R26" i="25"/>
  <c r="M31" i="22"/>
  <c r="M31" i="7" s="1"/>
  <c r="Z34" i="24"/>
  <c r="R28" i="25"/>
  <c r="J30" i="24"/>
  <c r="M33" i="22"/>
  <c r="M33" i="7" s="1"/>
  <c r="Z36" i="24"/>
  <c r="R30" i="25"/>
  <c r="J32" i="24"/>
  <c r="J29" i="24"/>
  <c r="R27" i="25"/>
  <c r="Z33" i="24"/>
  <c r="M10" i="22"/>
  <c r="M10" i="7" s="1"/>
  <c r="R7" i="25"/>
  <c r="Z13" i="24"/>
  <c r="J9" i="24"/>
  <c r="S5" i="25"/>
  <c r="K7" i="24"/>
  <c r="AA11" i="24"/>
  <c r="AA13" i="24"/>
  <c r="S7" i="25"/>
  <c r="K9" i="24"/>
  <c r="K11" i="24"/>
  <c r="S9" i="25"/>
  <c r="AA15" i="24"/>
  <c r="AA17" i="24"/>
  <c r="S11" i="25"/>
  <c r="K13" i="24"/>
  <c r="K18" i="24"/>
  <c r="S16" i="25"/>
  <c r="AA22" i="24"/>
  <c r="S18" i="25"/>
  <c r="AA24" i="24"/>
  <c r="K20" i="24"/>
  <c r="S20" i="25"/>
  <c r="AA26" i="24"/>
  <c r="K22" i="24"/>
  <c r="S22" i="25"/>
  <c r="AA28" i="24"/>
  <c r="K24" i="24"/>
  <c r="K26" i="24"/>
  <c r="S24" i="25"/>
  <c r="AA30" i="24"/>
  <c r="K28" i="24"/>
  <c r="AA32" i="24"/>
  <c r="S26" i="25"/>
  <c r="N31" i="22"/>
  <c r="N31" i="7" s="1"/>
  <c r="S28" i="25"/>
  <c r="K30" i="24"/>
  <c r="AA34" i="24"/>
  <c r="S30" i="25"/>
  <c r="K32" i="24"/>
  <c r="AA36" i="24"/>
  <c r="Q6" i="25"/>
  <c r="Y12" i="24"/>
  <c r="I8" i="24"/>
  <c r="Y23" i="24"/>
  <c r="Q17" i="25"/>
  <c r="I19" i="24"/>
  <c r="Y29" i="24"/>
  <c r="I25" i="24"/>
  <c r="Q23" i="25"/>
  <c r="Z12" i="24"/>
  <c r="R6" i="25"/>
  <c r="J8" i="24"/>
  <c r="R17" i="25"/>
  <c r="Z23" i="24"/>
  <c r="J19" i="24"/>
  <c r="M24" i="22"/>
  <c r="M24" i="7" s="1"/>
  <c r="R21" i="25"/>
  <c r="J23" i="24"/>
  <c r="Z27" i="24"/>
  <c r="R5" i="25"/>
  <c r="Z11" i="24"/>
  <c r="J7" i="24"/>
  <c r="Q31" i="25"/>
  <c r="I33" i="24"/>
  <c r="Y37" i="24"/>
  <c r="R31" i="25"/>
  <c r="J33" i="24"/>
  <c r="Z37" i="24"/>
  <c r="Y14" i="24"/>
  <c r="Q8" i="25"/>
  <c r="I10" i="24"/>
  <c r="Q19" i="25"/>
  <c r="Y25" i="24"/>
  <c r="I21" i="24"/>
  <c r="Q27" i="25"/>
  <c r="I29" i="24"/>
  <c r="Y33" i="24"/>
  <c r="M13" i="22"/>
  <c r="M13" i="7" s="1"/>
  <c r="R10" i="25"/>
  <c r="J12" i="24"/>
  <c r="Z16" i="24"/>
  <c r="R25" i="25"/>
  <c r="J27" i="24"/>
  <c r="Z31" i="24"/>
  <c r="S6" i="25"/>
  <c r="K8" i="24"/>
  <c r="AA12" i="24"/>
  <c r="S8" i="25"/>
  <c r="AA14" i="24"/>
  <c r="K10" i="24"/>
  <c r="AA16" i="24"/>
  <c r="K12" i="24"/>
  <c r="S10" i="25"/>
  <c r="K35" i="22"/>
  <c r="K17" i="24"/>
  <c r="S15" i="25"/>
  <c r="AA21" i="24"/>
  <c r="S17" i="25"/>
  <c r="AA23" i="24"/>
  <c r="K19" i="24"/>
  <c r="AA25" i="24"/>
  <c r="K21" i="24"/>
  <c r="S19" i="25"/>
  <c r="S21" i="25"/>
  <c r="AA27" i="24"/>
  <c r="K23" i="24"/>
  <c r="S23" i="25"/>
  <c r="AA29" i="24"/>
  <c r="K25" i="24"/>
  <c r="S25" i="25"/>
  <c r="AA31" i="24"/>
  <c r="K27" i="24"/>
  <c r="AA33" i="24"/>
  <c r="K29" i="24"/>
  <c r="S27" i="25"/>
  <c r="K31" i="24"/>
  <c r="AA35" i="24"/>
  <c r="S29" i="25"/>
  <c r="S31" i="25"/>
  <c r="K33" i="24"/>
  <c r="AA37" i="24"/>
  <c r="AD7" i="24"/>
  <c r="Q42" i="24" a="1"/>
  <c r="Q42" i="24" s="1"/>
  <c r="N3" i="24"/>
  <c r="B5" i="18"/>
  <c r="I17" i="24"/>
  <c r="Q15" i="25"/>
  <c r="Y21" i="24"/>
  <c r="Y31" i="24"/>
  <c r="Q25" i="25"/>
  <c r="I27" i="24"/>
  <c r="M11" i="22"/>
  <c r="M11" i="7" s="1"/>
  <c r="Z14" i="24"/>
  <c r="J10" i="24"/>
  <c r="R8" i="25"/>
  <c r="R23" i="25"/>
  <c r="Z29" i="24"/>
  <c r="J25" i="24"/>
  <c r="Q5" i="25"/>
  <c r="Y11" i="24"/>
  <c r="I7" i="24"/>
  <c r="Y17" i="24"/>
  <c r="I13" i="24"/>
  <c r="Q11" i="25"/>
  <c r="I18" i="24"/>
  <c r="Q16" i="25"/>
  <c r="Y22" i="24"/>
  <c r="Y24" i="24"/>
  <c r="Q18" i="25"/>
  <c r="I20" i="24"/>
  <c r="Y26" i="24"/>
  <c r="I22" i="24"/>
  <c r="Q20" i="25"/>
  <c r="Q22" i="25"/>
  <c r="I24" i="24"/>
  <c r="Y28" i="24"/>
  <c r="Q24" i="25"/>
  <c r="I26" i="24"/>
  <c r="Y30" i="24"/>
  <c r="Y32" i="24"/>
  <c r="Q26" i="25"/>
  <c r="I28" i="24"/>
  <c r="Q28" i="25"/>
  <c r="I30" i="24"/>
  <c r="Y34" i="24"/>
  <c r="Q30" i="25"/>
  <c r="I32" i="24"/>
  <c r="Y36" i="24"/>
  <c r="M28" i="22"/>
  <c r="M28" i="7" s="1"/>
  <c r="M32" i="22"/>
  <c r="M32" i="7" s="1"/>
  <c r="N20" i="22"/>
  <c r="N20" i="7" s="1"/>
  <c r="N21" i="22"/>
  <c r="N21" i="7" s="1"/>
  <c r="N23" i="22"/>
  <c r="N23" i="7" s="1"/>
  <c r="M23" i="22"/>
  <c r="M23" i="7" s="1"/>
  <c r="M20" i="22"/>
  <c r="M20" i="7" s="1"/>
  <c r="M22" i="22"/>
  <c r="M22" i="7" s="1"/>
  <c r="M26" i="22"/>
  <c r="M26" i="7" s="1"/>
  <c r="M30" i="22"/>
  <c r="M30" i="7" s="1"/>
  <c r="M34" i="22"/>
  <c r="M34" i="7" s="1"/>
  <c r="M19" i="22"/>
  <c r="M19" i="7" s="1"/>
  <c r="M21" i="22"/>
  <c r="M21" i="7" s="1"/>
  <c r="M9" i="22"/>
  <c r="M9" i="7" s="1"/>
  <c r="N18" i="22"/>
  <c r="N18" i="7" s="1"/>
  <c r="N12" i="22"/>
  <c r="N12" i="7" s="1"/>
  <c r="N8" i="22"/>
  <c r="N8" i="7" s="1"/>
  <c r="N10" i="22"/>
  <c r="N10" i="7" s="1"/>
  <c r="N28" i="22"/>
  <c r="N28" i="7" s="1"/>
  <c r="N30" i="22"/>
  <c r="N30" i="7" s="1"/>
  <c r="I15" i="22"/>
  <c r="N9" i="22"/>
  <c r="N9" i="7" s="1"/>
  <c r="N32" i="22"/>
  <c r="N32" i="7" s="1"/>
  <c r="N22" i="22"/>
  <c r="N22" i="7" s="1"/>
  <c r="N29" i="22"/>
  <c r="N29" i="7" s="1"/>
  <c r="N24" i="22"/>
  <c r="N24" i="7" s="1"/>
  <c r="N14" i="22"/>
  <c r="N14" i="7" s="1"/>
  <c r="N27" i="22"/>
  <c r="N27" i="7" s="1"/>
  <c r="N33" i="22"/>
  <c r="N33" i="7" s="1"/>
  <c r="J15" i="22"/>
  <c r="N19" i="22"/>
  <c r="N19" i="7" s="1"/>
  <c r="N25" i="22"/>
  <c r="N25" i="7" s="1"/>
  <c r="N11" i="22"/>
  <c r="N11" i="7" s="1"/>
  <c r="N13" i="22"/>
  <c r="N13" i="7" s="1"/>
  <c r="N34" i="22"/>
  <c r="N34" i="7" s="1"/>
  <c r="J35" i="22"/>
  <c r="N26" i="22"/>
  <c r="N26" i="7" s="1"/>
  <c r="M8" i="22"/>
  <c r="M8" i="7" s="1"/>
  <c r="K15" i="22"/>
  <c r="I35" i="22"/>
  <c r="O31" i="22" l="1"/>
  <c r="O31" i="7" s="1"/>
  <c r="O23" i="22"/>
  <c r="O23" i="7" s="1"/>
  <c r="Z38" i="24"/>
  <c r="J34" i="24"/>
  <c r="R32" i="25"/>
  <c r="B20" i="18"/>
  <c r="V20" i="25"/>
  <c r="AD26" i="24"/>
  <c r="N22" i="24"/>
  <c r="AC34" i="24"/>
  <c r="U28" i="25"/>
  <c r="M30" i="24"/>
  <c r="U24" i="25"/>
  <c r="AC30" i="24"/>
  <c r="M26" i="24"/>
  <c r="O34" i="22"/>
  <c r="O34" i="7" s="1"/>
  <c r="V31" i="25"/>
  <c r="AD37" i="24"/>
  <c r="N33" i="24"/>
  <c r="O14" i="22"/>
  <c r="O14" i="7" s="1"/>
  <c r="N13" i="24"/>
  <c r="V11" i="25"/>
  <c r="AD17" i="24"/>
  <c r="I16" i="22"/>
  <c r="Q12" i="25"/>
  <c r="Y18" i="24"/>
  <c r="I14" i="24"/>
  <c r="AC22" i="24"/>
  <c r="U16" i="25"/>
  <c r="M18" i="24"/>
  <c r="O21" i="22"/>
  <c r="O21" i="7" s="1"/>
  <c r="N20" i="24"/>
  <c r="V18" i="25"/>
  <c r="AD24" i="24"/>
  <c r="AC14" i="24"/>
  <c r="M10" i="24"/>
  <c r="U8" i="25"/>
  <c r="U11" i="25"/>
  <c r="AC17" i="24"/>
  <c r="M13" i="24"/>
  <c r="U20" i="25"/>
  <c r="AC26" i="24"/>
  <c r="M22" i="24"/>
  <c r="U5" i="25"/>
  <c r="AC11" i="24"/>
  <c r="M7" i="24"/>
  <c r="O26" i="22"/>
  <c r="O26" i="7" s="1"/>
  <c r="V23" i="25"/>
  <c r="N25" i="24"/>
  <c r="AD29" i="24"/>
  <c r="O33" i="22"/>
  <c r="O33" i="7" s="1"/>
  <c r="AD36" i="24"/>
  <c r="V30" i="25"/>
  <c r="N32" i="24"/>
  <c r="O32" i="22"/>
  <c r="O32" i="7" s="1"/>
  <c r="V29" i="25"/>
  <c r="AD35" i="24"/>
  <c r="N31" i="24"/>
  <c r="O18" i="22"/>
  <c r="O18" i="7" s="1"/>
  <c r="AD21" i="24"/>
  <c r="N17" i="24"/>
  <c r="V15" i="25"/>
  <c r="AC16" i="24"/>
  <c r="M12" i="24"/>
  <c r="U10" i="25"/>
  <c r="O27" i="22"/>
  <c r="O27" i="7" s="1"/>
  <c r="V24" i="25"/>
  <c r="AD30" i="24"/>
  <c r="N26" i="24"/>
  <c r="O30" i="22"/>
  <c r="O30" i="7" s="1"/>
  <c r="V27" i="25"/>
  <c r="AD33" i="24"/>
  <c r="N29" i="24"/>
  <c r="AD23" i="24"/>
  <c r="N19" i="24"/>
  <c r="V17" i="25"/>
  <c r="O11" i="22"/>
  <c r="O11" i="7" s="1"/>
  <c r="V8" i="25"/>
  <c r="AD14" i="24"/>
  <c r="N10" i="24"/>
  <c r="O28" i="22"/>
  <c r="O28" i="7" s="1"/>
  <c r="N27" i="24"/>
  <c r="V25" i="25"/>
  <c r="AD31" i="24"/>
  <c r="M31" i="24"/>
  <c r="U29" i="25"/>
  <c r="AC35" i="24"/>
  <c r="V28" i="25"/>
  <c r="AD34" i="24"/>
  <c r="N30" i="24"/>
  <c r="U6" i="25"/>
  <c r="M8" i="24"/>
  <c r="AC12" i="24"/>
  <c r="AA38" i="24"/>
  <c r="K34" i="24"/>
  <c r="S32" i="25"/>
  <c r="B19" i="18"/>
  <c r="U18" i="25"/>
  <c r="M20" i="24"/>
  <c r="AC24" i="24"/>
  <c r="O13" i="22"/>
  <c r="O13" i="7" s="1"/>
  <c r="AD16" i="24"/>
  <c r="N12" i="24"/>
  <c r="V10" i="25"/>
  <c r="AC37" i="24"/>
  <c r="U31" i="25"/>
  <c r="M33" i="24"/>
  <c r="O20" i="22"/>
  <c r="O20" i="7" s="1"/>
  <c r="U27" i="25"/>
  <c r="AC33" i="24"/>
  <c r="M29" i="24"/>
  <c r="I36" i="22"/>
  <c r="Q32" i="25"/>
  <c r="Y38" i="24"/>
  <c r="I34" i="24"/>
  <c r="O25" i="22"/>
  <c r="O25" i="7" s="1"/>
  <c r="AD28" i="24"/>
  <c r="N24" i="24"/>
  <c r="V22" i="25"/>
  <c r="O24" i="22"/>
  <c r="O24" i="7" s="1"/>
  <c r="V21" i="25"/>
  <c r="AD27" i="24"/>
  <c r="N23" i="24"/>
  <c r="O10" i="22"/>
  <c r="O10" i="7" s="1"/>
  <c r="V7" i="25"/>
  <c r="AD13" i="24"/>
  <c r="N9" i="24"/>
  <c r="AC29" i="24"/>
  <c r="U23" i="25"/>
  <c r="M25" i="24"/>
  <c r="AC31" i="24"/>
  <c r="U25" i="25"/>
  <c r="M27" i="24"/>
  <c r="U30" i="25"/>
  <c r="M32" i="24"/>
  <c r="AC36" i="24"/>
  <c r="U26" i="25"/>
  <c r="AC32" i="24"/>
  <c r="M28" i="24"/>
  <c r="M24" i="24"/>
  <c r="U22" i="25"/>
  <c r="AC28" i="24"/>
  <c r="O9" i="22"/>
  <c r="O9" i="7" s="1"/>
  <c r="V6" i="25"/>
  <c r="AD12" i="24"/>
  <c r="N8" i="24"/>
  <c r="S12" i="25"/>
  <c r="AA18" i="24"/>
  <c r="K14" i="24"/>
  <c r="B11" i="18"/>
  <c r="O19" i="22"/>
  <c r="O19" i="7" s="1"/>
  <c r="V16" i="25"/>
  <c r="AD22" i="24"/>
  <c r="N18" i="24"/>
  <c r="O29" i="22"/>
  <c r="O29" i="7" s="1"/>
  <c r="N28" i="24"/>
  <c r="V26" i="25"/>
  <c r="AD32" i="24"/>
  <c r="O8" i="22"/>
  <c r="O8" i="7" s="1"/>
  <c r="V5" i="25"/>
  <c r="N7" i="24"/>
  <c r="AD11" i="24"/>
  <c r="M21" i="24"/>
  <c r="AC25" i="24"/>
  <c r="U19" i="25"/>
  <c r="M23" i="24"/>
  <c r="U21" i="25"/>
  <c r="AC27" i="24"/>
  <c r="AC13" i="24"/>
  <c r="U7" i="25"/>
  <c r="M9" i="24"/>
  <c r="AC15" i="24"/>
  <c r="U9" i="25"/>
  <c r="M11" i="24"/>
  <c r="AC21" i="24"/>
  <c r="U15" i="25"/>
  <c r="M17" i="24"/>
  <c r="R12" i="25"/>
  <c r="Z18" i="24"/>
  <c r="J14" i="24"/>
  <c r="B12" i="18"/>
  <c r="O22" i="22"/>
  <c r="O22" i="7" s="1"/>
  <c r="AD25" i="24"/>
  <c r="N21" i="24"/>
  <c r="V19" i="25"/>
  <c r="O12" i="22"/>
  <c r="O12" i="7" s="1"/>
  <c r="V9" i="25"/>
  <c r="AD15" i="24"/>
  <c r="N11" i="24"/>
  <c r="AC23" i="24"/>
  <c r="M19" i="24"/>
  <c r="U17" i="25"/>
  <c r="M35" i="22"/>
  <c r="M15" i="22"/>
  <c r="K36" i="22"/>
  <c r="N35" i="22"/>
  <c r="K16" i="22"/>
  <c r="N15" i="22"/>
  <c r="K3" i="7"/>
  <c r="B4" i="14"/>
  <c r="C4" i="14"/>
  <c r="D4" i="14"/>
  <c r="E4" i="14"/>
  <c r="F4" i="14"/>
  <c r="H4" i="14"/>
  <c r="I4" i="14"/>
  <c r="B5" i="14"/>
  <c r="C5" i="14"/>
  <c r="D5" i="14"/>
  <c r="E5" i="14"/>
  <c r="F5" i="14"/>
  <c r="H5" i="14"/>
  <c r="I5" i="14"/>
  <c r="B6" i="14"/>
  <c r="C6" i="14"/>
  <c r="D6" i="14"/>
  <c r="E6" i="14"/>
  <c r="F6" i="14"/>
  <c r="H6" i="14"/>
  <c r="I6" i="14"/>
  <c r="B7" i="14"/>
  <c r="C7" i="14"/>
  <c r="D7" i="14"/>
  <c r="E7" i="14"/>
  <c r="F7" i="14"/>
  <c r="H7" i="14"/>
  <c r="I7" i="14"/>
  <c r="B8" i="14"/>
  <c r="C8" i="14"/>
  <c r="D8" i="14"/>
  <c r="E8" i="14"/>
  <c r="F8" i="14"/>
  <c r="H8" i="14"/>
  <c r="I8" i="14"/>
  <c r="B9" i="14"/>
  <c r="C9" i="14"/>
  <c r="D9" i="14"/>
  <c r="E9" i="14"/>
  <c r="F9" i="14"/>
  <c r="H9" i="14"/>
  <c r="I9" i="14"/>
  <c r="B10" i="14"/>
  <c r="C10" i="14"/>
  <c r="D10" i="14"/>
  <c r="E10" i="14"/>
  <c r="F10" i="14"/>
  <c r="H10" i="14"/>
  <c r="I10" i="14"/>
  <c r="B11" i="14"/>
  <c r="C11" i="14"/>
  <c r="D11" i="14"/>
  <c r="E11" i="14"/>
  <c r="F11" i="14"/>
  <c r="H11" i="14"/>
  <c r="I11" i="14"/>
  <c r="B12" i="14"/>
  <c r="C12" i="14"/>
  <c r="D12" i="14"/>
  <c r="E12" i="14"/>
  <c r="F12" i="14"/>
  <c r="H12" i="14"/>
  <c r="I12" i="14"/>
  <c r="B13" i="14"/>
  <c r="C13" i="14"/>
  <c r="D13" i="14"/>
  <c r="E13" i="14"/>
  <c r="F13" i="14"/>
  <c r="H13" i="14"/>
  <c r="I13" i="14"/>
  <c r="B14" i="14"/>
  <c r="C14" i="14"/>
  <c r="D14" i="14"/>
  <c r="E14" i="14"/>
  <c r="F14" i="14"/>
  <c r="H14" i="14"/>
  <c r="I14" i="14"/>
  <c r="B15" i="14"/>
  <c r="C15" i="14"/>
  <c r="D15" i="14"/>
  <c r="E15" i="14"/>
  <c r="F15" i="14"/>
  <c r="H15" i="14"/>
  <c r="I15" i="14"/>
  <c r="B16" i="14"/>
  <c r="C16" i="14"/>
  <c r="D16" i="14"/>
  <c r="E16" i="14"/>
  <c r="F16" i="14"/>
  <c r="H16" i="14"/>
  <c r="I16" i="14"/>
  <c r="B17" i="14"/>
  <c r="C17" i="14"/>
  <c r="D17" i="14"/>
  <c r="E17" i="14"/>
  <c r="F17" i="14"/>
  <c r="H17" i="14"/>
  <c r="I17" i="14"/>
  <c r="B18" i="14"/>
  <c r="C18" i="14"/>
  <c r="D18" i="14"/>
  <c r="E18" i="14"/>
  <c r="F18" i="14"/>
  <c r="H18" i="14"/>
  <c r="I18" i="14"/>
  <c r="B19" i="14"/>
  <c r="C19" i="14"/>
  <c r="D19" i="14"/>
  <c r="E19" i="14"/>
  <c r="F19" i="14"/>
  <c r="H19" i="14"/>
  <c r="I19" i="14"/>
  <c r="B20" i="14"/>
  <c r="C20" i="14"/>
  <c r="D20" i="14"/>
  <c r="E20" i="14"/>
  <c r="F20" i="14"/>
  <c r="H20" i="14"/>
  <c r="I20" i="14"/>
  <c r="B21" i="14"/>
  <c r="C21" i="14"/>
  <c r="D21" i="14"/>
  <c r="E21" i="14"/>
  <c r="F21" i="14"/>
  <c r="H21" i="14"/>
  <c r="I21" i="14"/>
  <c r="B22" i="14"/>
  <c r="C22" i="14"/>
  <c r="D22" i="14"/>
  <c r="E22" i="14"/>
  <c r="F22" i="14"/>
  <c r="H22" i="14"/>
  <c r="I22" i="14"/>
  <c r="B23" i="14"/>
  <c r="C23" i="14"/>
  <c r="D23" i="14"/>
  <c r="E23" i="14"/>
  <c r="F23" i="14"/>
  <c r="H23" i="14"/>
  <c r="I23" i="14"/>
  <c r="B24" i="14"/>
  <c r="C24" i="14"/>
  <c r="D24" i="14"/>
  <c r="E24" i="14"/>
  <c r="F24" i="14"/>
  <c r="H24" i="14"/>
  <c r="I24" i="14"/>
  <c r="B25" i="14"/>
  <c r="C25" i="14"/>
  <c r="D25" i="14"/>
  <c r="E25" i="14"/>
  <c r="F25" i="14"/>
  <c r="H25" i="14"/>
  <c r="I25" i="14"/>
  <c r="B26" i="14"/>
  <c r="C26" i="14"/>
  <c r="D26" i="14"/>
  <c r="E26" i="14"/>
  <c r="F26" i="14"/>
  <c r="H26" i="14"/>
  <c r="I26" i="14"/>
  <c r="B27" i="14"/>
  <c r="C27" i="14"/>
  <c r="D27" i="14"/>
  <c r="E27" i="14"/>
  <c r="F27" i="14"/>
  <c r="H27" i="14"/>
  <c r="I27" i="14"/>
  <c r="B28" i="14"/>
  <c r="C28" i="14"/>
  <c r="D28" i="14"/>
  <c r="E28" i="14"/>
  <c r="F28" i="14"/>
  <c r="H28" i="14"/>
  <c r="I28" i="14"/>
  <c r="B29" i="14"/>
  <c r="C29" i="14"/>
  <c r="D29" i="14"/>
  <c r="E29" i="14"/>
  <c r="F29" i="14"/>
  <c r="H29" i="14"/>
  <c r="I29" i="14"/>
  <c r="B30" i="14"/>
  <c r="C30" i="14"/>
  <c r="D30" i="14"/>
  <c r="E30" i="14"/>
  <c r="F30" i="14"/>
  <c r="H30" i="14"/>
  <c r="I30" i="14"/>
  <c r="AD36" i="14"/>
  <c r="AN3" i="14"/>
  <c r="AN2" i="14"/>
  <c r="AJ2" i="14"/>
  <c r="K73" i="14"/>
  <c r="K40" i="14"/>
  <c r="AG2" i="14"/>
  <c r="AB3" i="14"/>
  <c r="AC3" i="14"/>
  <c r="AD3" i="14"/>
  <c r="AE3" i="14"/>
  <c r="AF3" i="14"/>
  <c r="AB4" i="14"/>
  <c r="AC4" i="14"/>
  <c r="AD4" i="14"/>
  <c r="AE4" i="14"/>
  <c r="AF4" i="14"/>
  <c r="AB2" i="14"/>
  <c r="AA5" i="14"/>
  <c r="AA4" i="14"/>
  <c r="AA3" i="14"/>
  <c r="AA2" i="14"/>
  <c r="H3" i="14"/>
  <c r="F3" i="14"/>
  <c r="E3" i="14"/>
  <c r="D3" i="14"/>
  <c r="C3" i="14"/>
  <c r="B3" i="14"/>
  <c r="O30" i="24" l="1"/>
  <c r="AE34" i="24"/>
  <c r="W28" i="25"/>
  <c r="O22" i="24"/>
  <c r="AE26" i="24"/>
  <c r="W20" i="25"/>
  <c r="AE32" i="24"/>
  <c r="O28" i="24"/>
  <c r="W26" i="25"/>
  <c r="M36" i="22"/>
  <c r="U32" i="25"/>
  <c r="AC38" i="24"/>
  <c r="M34" i="24"/>
  <c r="B21" i="18"/>
  <c r="AE31" i="24"/>
  <c r="O27" i="24"/>
  <c r="W25" i="25"/>
  <c r="O13" i="24"/>
  <c r="W11" i="25"/>
  <c r="AE17" i="24"/>
  <c r="K15" i="24"/>
  <c r="S13" i="25"/>
  <c r="AA19" i="24"/>
  <c r="O35" i="22"/>
  <c r="N34" i="24"/>
  <c r="V32" i="25"/>
  <c r="AD38" i="24"/>
  <c r="B17" i="18"/>
  <c r="AE27" i="24"/>
  <c r="W21" i="25"/>
  <c r="O23" i="24"/>
  <c r="Y39" i="24"/>
  <c r="Q33" i="25"/>
  <c r="I35" i="24"/>
  <c r="O17" i="24"/>
  <c r="W15" i="25"/>
  <c r="AE21" i="24"/>
  <c r="AE36" i="24"/>
  <c r="W30" i="25"/>
  <c r="O32" i="24"/>
  <c r="W7" i="25"/>
  <c r="AE13" i="24"/>
  <c r="O9" i="24"/>
  <c r="AE23" i="24"/>
  <c r="W17" i="25"/>
  <c r="O19" i="24"/>
  <c r="O25" i="24"/>
  <c r="W23" i="25"/>
  <c r="AE29" i="24"/>
  <c r="O15" i="22"/>
  <c r="AD18" i="24"/>
  <c r="V12" i="25"/>
  <c r="N14" i="24"/>
  <c r="B9" i="18"/>
  <c r="AE15" i="24"/>
  <c r="W9" i="25"/>
  <c r="O11" i="24"/>
  <c r="S33" i="25"/>
  <c r="AA39" i="24"/>
  <c r="K35" i="24"/>
  <c r="AE11" i="24"/>
  <c r="W5" i="25"/>
  <c r="O7" i="24"/>
  <c r="W16" i="25"/>
  <c r="AE22" i="24"/>
  <c r="O18" i="24"/>
  <c r="W6" i="25"/>
  <c r="AE12" i="24"/>
  <c r="O8" i="24"/>
  <c r="W24" i="25"/>
  <c r="AE30" i="24"/>
  <c r="O26" i="24"/>
  <c r="M16" i="22"/>
  <c r="M14" i="24"/>
  <c r="U12" i="25"/>
  <c r="AC18" i="24"/>
  <c r="B13" i="18"/>
  <c r="AE25" i="24"/>
  <c r="O21" i="24"/>
  <c r="W19" i="25"/>
  <c r="W27" i="25"/>
  <c r="O29" i="24"/>
  <c r="AE33" i="24"/>
  <c r="W22" i="25"/>
  <c r="O24" i="24"/>
  <c r="AE28" i="24"/>
  <c r="AE35" i="24"/>
  <c r="W29" i="25"/>
  <c r="O31" i="24"/>
  <c r="W18" i="25"/>
  <c r="O20" i="24"/>
  <c r="AE24" i="24"/>
  <c r="AE16" i="24"/>
  <c r="O12" i="24"/>
  <c r="W10" i="25"/>
  <c r="O10" i="24"/>
  <c r="W8" i="25"/>
  <c r="AE14" i="24"/>
  <c r="I15" i="24"/>
  <c r="Q13" i="25"/>
  <c r="Y19" i="24"/>
  <c r="O33" i="24"/>
  <c r="W31" i="25"/>
  <c r="AE37" i="24"/>
  <c r="G19" i="14"/>
  <c r="G14" i="14"/>
  <c r="G17" i="14"/>
  <c r="AJ3" i="14"/>
  <c r="G5" i="14"/>
  <c r="G7" i="14"/>
  <c r="G9" i="14"/>
  <c r="G11" i="14"/>
  <c r="G13" i="14"/>
  <c r="G16" i="14"/>
  <c r="G20" i="14"/>
  <c r="G22" i="14"/>
  <c r="G25" i="14"/>
  <c r="G27" i="14"/>
  <c r="G28" i="14"/>
  <c r="G29" i="14"/>
  <c r="G4" i="14"/>
  <c r="G6" i="14"/>
  <c r="G8" i="14"/>
  <c r="G10" i="14"/>
  <c r="G12" i="14"/>
  <c r="G15" i="14"/>
  <c r="G18" i="14"/>
  <c r="G21" i="14"/>
  <c r="G23" i="14"/>
  <c r="G24" i="14"/>
  <c r="G26" i="14"/>
  <c r="G30" i="14"/>
  <c r="G3" i="14"/>
  <c r="J34" i="14"/>
  <c r="K34" i="14"/>
  <c r="L34" i="14"/>
  <c r="J35" i="14"/>
  <c r="K35" i="14"/>
  <c r="L35" i="14"/>
  <c r="J36" i="14"/>
  <c r="K36" i="14"/>
  <c r="L36" i="14"/>
  <c r="J33" i="14"/>
  <c r="K33" i="14"/>
  <c r="L33" i="14"/>
  <c r="M35" i="24" l="1"/>
  <c r="U33" i="25"/>
  <c r="AC39" i="24"/>
  <c r="U13" i="25"/>
  <c r="M15" i="24"/>
  <c r="AC19" i="24"/>
  <c r="W32" i="25"/>
  <c r="AE38" i="24"/>
  <c r="O34" i="24"/>
  <c r="B18" i="18"/>
  <c r="O14" i="24"/>
  <c r="AE18" i="24"/>
  <c r="W12" i="25"/>
  <c r="B10" i="18"/>
  <c r="A4" i="14" a="1"/>
  <c r="A4" i="14" s="1"/>
  <c r="A34" i="14" s="1"/>
  <c r="A5" i="14" a="1"/>
  <c r="A5" i="14" s="1"/>
  <c r="A35" i="14" s="1"/>
  <c r="A6" i="14" a="1"/>
  <c r="A6" i="14" s="1"/>
  <c r="A36" i="14" s="1"/>
  <c r="A7" i="14" a="1"/>
  <c r="A7" i="14" s="1"/>
  <c r="A8" i="14" a="1"/>
  <c r="A8" i="14" s="1"/>
  <c r="A9" i="14" a="1"/>
  <c r="A9" i="14" s="1"/>
  <c r="A10" i="14" a="1"/>
  <c r="A10" i="14" s="1"/>
  <c r="A11" i="14" a="1"/>
  <c r="A11" i="14" s="1"/>
  <c r="A12" i="14" a="1"/>
  <c r="A12" i="14" s="1"/>
  <c r="A13" i="14" a="1"/>
  <c r="A13" i="14" s="1"/>
  <c r="A14" i="14" a="1"/>
  <c r="A14" i="14" s="1"/>
  <c r="A15" i="14" a="1"/>
  <c r="A15" i="14" s="1"/>
  <c r="A16" i="14" a="1"/>
  <c r="A16" i="14" s="1"/>
  <c r="A17" i="14" a="1"/>
  <c r="A17" i="14" s="1"/>
  <c r="A18" i="14" a="1"/>
  <c r="A18" i="14" s="1"/>
  <c r="A19" i="14" a="1"/>
  <c r="A19" i="14" s="1"/>
  <c r="A20" i="14" a="1"/>
  <c r="A20" i="14" s="1"/>
  <c r="A21" i="14" a="1"/>
  <c r="A21" i="14" s="1"/>
  <c r="A22" i="14" a="1"/>
  <c r="A22" i="14" s="1"/>
  <c r="A23" i="14" a="1"/>
  <c r="A23" i="14" s="1"/>
  <c r="A24" i="14" a="1"/>
  <c r="A24" i="14" s="1"/>
  <c r="A25" i="14" a="1"/>
  <c r="A25" i="14" s="1"/>
  <c r="A26" i="14" a="1"/>
  <c r="A26" i="14" s="1"/>
  <c r="A27" i="14" a="1"/>
  <c r="A27" i="14" s="1"/>
  <c r="A28" i="14" a="1"/>
  <c r="A28" i="14" s="1"/>
  <c r="A29" i="14" a="1"/>
  <c r="A29" i="14" s="1"/>
  <c r="A30" i="14" a="1"/>
  <c r="A30" i="14" s="1"/>
  <c r="A3" i="14" a="1"/>
  <c r="A3" i="14" s="1"/>
  <c r="A33" i="14" s="1"/>
  <c r="B35" i="14"/>
  <c r="C35" i="14"/>
  <c r="D35" i="14"/>
  <c r="E35" i="14"/>
  <c r="F35" i="14"/>
  <c r="H35" i="14"/>
  <c r="I35" i="14"/>
  <c r="I73" i="14" s="1"/>
  <c r="M5" i="14"/>
  <c r="N5" i="14"/>
  <c r="O5" i="14"/>
  <c r="G35" i="14" l="1"/>
  <c r="N11" i="14" l="1"/>
  <c r="O11" i="14"/>
  <c r="N12" i="14"/>
  <c r="O12" i="14"/>
  <c r="N13" i="14"/>
  <c r="O13" i="14"/>
  <c r="N14" i="14"/>
  <c r="O14" i="14"/>
  <c r="N15" i="14"/>
  <c r="O15" i="14"/>
  <c r="N16" i="14"/>
  <c r="O16" i="14"/>
  <c r="N17" i="14"/>
  <c r="O17" i="14"/>
  <c r="N18" i="14"/>
  <c r="O18" i="14"/>
  <c r="N19" i="14"/>
  <c r="O19" i="14"/>
  <c r="N20" i="14"/>
  <c r="O20" i="14"/>
  <c r="N21" i="14"/>
  <c r="O21" i="14"/>
  <c r="N22" i="14"/>
  <c r="O22" i="14"/>
  <c r="N23" i="14"/>
  <c r="O23" i="14"/>
  <c r="N24" i="14"/>
  <c r="O24" i="14"/>
  <c r="N25" i="14"/>
  <c r="O25" i="14"/>
  <c r="N26" i="14"/>
  <c r="O26" i="14"/>
  <c r="N10" i="14"/>
  <c r="O10" i="14"/>
  <c r="M11" i="14"/>
  <c r="M12" i="14"/>
  <c r="M13" i="14"/>
  <c r="M14" i="14"/>
  <c r="M15" i="14"/>
  <c r="M16" i="14"/>
  <c r="M17" i="14"/>
  <c r="M18" i="14"/>
  <c r="M19" i="14"/>
  <c r="M20" i="14"/>
  <c r="M21" i="14"/>
  <c r="M22" i="14"/>
  <c r="M23" i="14"/>
  <c r="M24" i="14"/>
  <c r="M25" i="14"/>
  <c r="M26" i="14"/>
  <c r="M10" i="14"/>
  <c r="O4" i="14" l="1"/>
  <c r="O6" i="14"/>
  <c r="O7" i="14"/>
  <c r="O8" i="14"/>
  <c r="O9" i="14"/>
  <c r="N4" i="14"/>
  <c r="N6" i="14"/>
  <c r="N7" i="14"/>
  <c r="N8" i="14"/>
  <c r="N9" i="14"/>
  <c r="N3" i="14"/>
  <c r="O3" i="14"/>
  <c r="AE10" i="14"/>
  <c r="M7" i="14"/>
  <c r="M8" i="14"/>
  <c r="M9" i="14"/>
  <c r="M4" i="14"/>
  <c r="M6" i="14"/>
  <c r="M3" i="14"/>
  <c r="I34" i="14"/>
  <c r="I36" i="14"/>
  <c r="I3" i="14"/>
  <c r="I33" i="14" s="1"/>
  <c r="D34" i="14"/>
  <c r="D36" i="14"/>
  <c r="D33" i="14"/>
  <c r="H34" i="14"/>
  <c r="H36" i="14"/>
  <c r="H33" i="14"/>
  <c r="AH3" i="14"/>
  <c r="AI3" i="14"/>
  <c r="AK3" i="14"/>
  <c r="AL3" i="14"/>
  <c r="AM3" i="14"/>
  <c r="AH4" i="14"/>
  <c r="AI4" i="14"/>
  <c r="AJ4" i="14"/>
  <c r="AK4" i="14"/>
  <c r="AL4" i="14"/>
  <c r="AN4" i="14"/>
  <c r="AD6" i="14"/>
  <c r="AE6" i="14"/>
  <c r="AF6" i="14"/>
  <c r="AH6" i="14"/>
  <c r="AI6" i="14"/>
  <c r="AJ6" i="14"/>
  <c r="AL6" i="14"/>
  <c r="AM6" i="14"/>
  <c r="AN6" i="14"/>
  <c r="AA7" i="14"/>
  <c r="AB7" i="14"/>
  <c r="AA8" i="14"/>
  <c r="AB8" i="14"/>
  <c r="AD8" i="14"/>
  <c r="AE8" i="14"/>
  <c r="AF8" i="14"/>
  <c r="AA9" i="14"/>
  <c r="AB9" i="14"/>
  <c r="AD9" i="14"/>
  <c r="AE9" i="14"/>
  <c r="AF9" i="14"/>
  <c r="AA10" i="14"/>
  <c r="AB10" i="14"/>
  <c r="AD10" i="14"/>
  <c r="AF10" i="14"/>
  <c r="AA11" i="14"/>
  <c r="AB11" i="14"/>
  <c r="AD11" i="14"/>
  <c r="AE11" i="14"/>
  <c r="AF11" i="14"/>
  <c r="AA12" i="14"/>
  <c r="AB12" i="14"/>
  <c r="AD12" i="14"/>
  <c r="AE12" i="14"/>
  <c r="AF12" i="14"/>
  <c r="AA13" i="14"/>
  <c r="AB13" i="14"/>
  <c r="AD13" i="14"/>
  <c r="AE13" i="14"/>
  <c r="AF13" i="14"/>
  <c r="AA14" i="14"/>
  <c r="AB14" i="14"/>
  <c r="AD14" i="14"/>
  <c r="AE14" i="14"/>
  <c r="AF14" i="14"/>
  <c r="AD15" i="14"/>
  <c r="AE15" i="14"/>
  <c r="AF15" i="14"/>
  <c r="AD16" i="14"/>
  <c r="AE16" i="14"/>
  <c r="AF16" i="14"/>
  <c r="AA17" i="14"/>
  <c r="AB17" i="14"/>
  <c r="AA18" i="14"/>
  <c r="AB18" i="14"/>
  <c r="AD18" i="14"/>
  <c r="AE18" i="14"/>
  <c r="AF18" i="14"/>
  <c r="AA19" i="14"/>
  <c r="AB19" i="14"/>
  <c r="AD19" i="14"/>
  <c r="AE19" i="14"/>
  <c r="AF19" i="14"/>
  <c r="AA20" i="14"/>
  <c r="AB20" i="14"/>
  <c r="AD20" i="14"/>
  <c r="AE20" i="14"/>
  <c r="AF20" i="14"/>
  <c r="AA21" i="14"/>
  <c r="AB21" i="14"/>
  <c r="AD21" i="14"/>
  <c r="AE21" i="14"/>
  <c r="AF21" i="14"/>
  <c r="AA22" i="14"/>
  <c r="AB22" i="14"/>
  <c r="AD22" i="14"/>
  <c r="AE22" i="14"/>
  <c r="AF22" i="14"/>
  <c r="AA23" i="14"/>
  <c r="AB23" i="14"/>
  <c r="AD23" i="14"/>
  <c r="AE23" i="14"/>
  <c r="AF23" i="14"/>
  <c r="AA24" i="14"/>
  <c r="AB24" i="14"/>
  <c r="AD24" i="14"/>
  <c r="AE24" i="14"/>
  <c r="AF24" i="14"/>
  <c r="AA25" i="14"/>
  <c r="AB25" i="14"/>
  <c r="AD25" i="14"/>
  <c r="AE25" i="14"/>
  <c r="AF25" i="14"/>
  <c r="AA26" i="14"/>
  <c r="AB26" i="14"/>
  <c r="AD26" i="14"/>
  <c r="AE26" i="14"/>
  <c r="AF26" i="14"/>
  <c r="AA27" i="14"/>
  <c r="AB27" i="14"/>
  <c r="AD27" i="14"/>
  <c r="AE27" i="14"/>
  <c r="AF27" i="14"/>
  <c r="AA28" i="14"/>
  <c r="AB28" i="14"/>
  <c r="AD28" i="14"/>
  <c r="AE28" i="14"/>
  <c r="AF28" i="14"/>
  <c r="AA29" i="14"/>
  <c r="AB29" i="14"/>
  <c r="AD29" i="14"/>
  <c r="AE29" i="14"/>
  <c r="AF29" i="14"/>
  <c r="AA30" i="14"/>
  <c r="AB30" i="14"/>
  <c r="AD30" i="14"/>
  <c r="AE30" i="14"/>
  <c r="AF30" i="14"/>
  <c r="AA31" i="14"/>
  <c r="AB31" i="14"/>
  <c r="AD31" i="14"/>
  <c r="AE31" i="14"/>
  <c r="AF31" i="14"/>
  <c r="AA32" i="14"/>
  <c r="AB32" i="14"/>
  <c r="AD32" i="14"/>
  <c r="AE32" i="14"/>
  <c r="AF32" i="14"/>
  <c r="AA33" i="14"/>
  <c r="AB33" i="14"/>
  <c r="AD33" i="14"/>
  <c r="AE33" i="14"/>
  <c r="AF33" i="14"/>
  <c r="AA34" i="14"/>
  <c r="AB34" i="14"/>
  <c r="AD34" i="14"/>
  <c r="AE34" i="14"/>
  <c r="AF34" i="14"/>
  <c r="AD35" i="14"/>
  <c r="AC2" i="14"/>
  <c r="AD2" i="14"/>
  <c r="AE2" i="14"/>
  <c r="AF2" i="14"/>
  <c r="AH2" i="14"/>
  <c r="AI2" i="14"/>
  <c r="AK2" i="14"/>
  <c r="AL2" i="14"/>
  <c r="AM2" i="14"/>
  <c r="C34" i="14"/>
  <c r="C36" i="14"/>
  <c r="C33" i="14"/>
  <c r="F34" i="14"/>
  <c r="F36" i="14"/>
  <c r="F33" i="14"/>
  <c r="E34" i="14"/>
  <c r="E36" i="14"/>
  <c r="E33" i="14"/>
  <c r="B34" i="14"/>
  <c r="B36" i="14"/>
  <c r="B33" i="14"/>
  <c r="M53" i="14" l="1"/>
  <c r="I70" i="14"/>
  <c r="K67" i="14"/>
  <c r="I66" i="14"/>
  <c r="K63" i="14"/>
  <c r="I62" i="14"/>
  <c r="K59" i="14"/>
  <c r="I58" i="14"/>
  <c r="K55" i="14"/>
  <c r="I51" i="14"/>
  <c r="I49" i="14"/>
  <c r="I47" i="14"/>
  <c r="I45" i="14"/>
  <c r="I65" i="14"/>
  <c r="I61" i="14"/>
  <c r="J50" i="14"/>
  <c r="M50" i="14" s="1"/>
  <c r="J64" i="14"/>
  <c r="M64" i="14" s="1"/>
  <c r="K49" i="14"/>
  <c r="J67" i="14"/>
  <c r="M67" i="14" s="1"/>
  <c r="J63" i="14"/>
  <c r="M63" i="14" s="1"/>
  <c r="J59" i="14"/>
  <c r="M59" i="14" s="1"/>
  <c r="J55" i="14"/>
  <c r="K48" i="14"/>
  <c r="K68" i="14"/>
  <c r="K60" i="14"/>
  <c r="I50" i="14"/>
  <c r="I64" i="14"/>
  <c r="I60" i="14"/>
  <c r="I56" i="14"/>
  <c r="J47" i="14"/>
  <c r="M47" i="14" s="1"/>
  <c r="K69" i="14"/>
  <c r="I67" i="14"/>
  <c r="K65" i="14"/>
  <c r="I63" i="14"/>
  <c r="K61" i="14"/>
  <c r="I59" i="14"/>
  <c r="K57" i="14"/>
  <c r="I55" i="14"/>
  <c r="J48" i="14"/>
  <c r="M48" i="14" s="1"/>
  <c r="J46" i="14"/>
  <c r="M46" i="14" s="1"/>
  <c r="I46" i="14"/>
  <c r="K66" i="14"/>
  <c r="K62" i="14"/>
  <c r="K58" i="14"/>
  <c r="K51" i="14"/>
  <c r="K45" i="14"/>
  <c r="J66" i="14"/>
  <c r="M66" i="14" s="1"/>
  <c r="J58" i="14"/>
  <c r="M58" i="14" s="1"/>
  <c r="J51" i="14"/>
  <c r="M51" i="14" s="1"/>
  <c r="J49" i="14"/>
  <c r="M49" i="14" s="1"/>
  <c r="J45" i="14"/>
  <c r="K71" i="14"/>
  <c r="J69" i="14"/>
  <c r="M69" i="14" s="1"/>
  <c r="J65" i="14"/>
  <c r="M65" i="14" s="1"/>
  <c r="J61" i="14"/>
  <c r="M61" i="14" s="1"/>
  <c r="J57" i="14"/>
  <c r="M57" i="14" s="1"/>
  <c r="K50" i="14"/>
  <c r="I48" i="14"/>
  <c r="K46" i="14"/>
  <c r="I69" i="14"/>
  <c r="I57" i="14"/>
  <c r="K64" i="14"/>
  <c r="K56" i="14"/>
  <c r="J68" i="14"/>
  <c r="M68" i="14" s="1"/>
  <c r="J60" i="14"/>
  <c r="M60" i="14" s="1"/>
  <c r="J56" i="14"/>
  <c r="K47" i="14"/>
  <c r="N47" i="14" s="1"/>
  <c r="O47" i="14" s="1"/>
  <c r="J71" i="14"/>
  <c r="M71" i="14" s="1"/>
  <c r="I71" i="14"/>
  <c r="K70" i="14"/>
  <c r="J70" i="14"/>
  <c r="M70" i="14" s="1"/>
  <c r="I68" i="14"/>
  <c r="N68" i="14" s="1"/>
  <c r="O68" i="14" s="1"/>
  <c r="J62" i="14"/>
  <c r="M62" i="14" s="1"/>
  <c r="AE19" i="7"/>
  <c r="AE20" i="7"/>
  <c r="AE21" i="7"/>
  <c r="AE22" i="7"/>
  <c r="AE23" i="7"/>
  <c r="AE24" i="7"/>
  <c r="AE25" i="7"/>
  <c r="AE26" i="7"/>
  <c r="AE27" i="7"/>
  <c r="AE28" i="7"/>
  <c r="AE29" i="7"/>
  <c r="AE30" i="7"/>
  <c r="AE31" i="7"/>
  <c r="AE32" i="7"/>
  <c r="AE33" i="7"/>
  <c r="AE34" i="7"/>
  <c r="AE18" i="7"/>
  <c r="AE9" i="7"/>
  <c r="AE10" i="7"/>
  <c r="AE11" i="7"/>
  <c r="AE12" i="7"/>
  <c r="AE13" i="7"/>
  <c r="AE14" i="7"/>
  <c r="AE8" i="7"/>
  <c r="N62" i="14" l="1"/>
  <c r="O62" i="14" s="1"/>
  <c r="N48" i="14"/>
  <c r="O48" i="14" s="1"/>
  <c r="N66" i="14"/>
  <c r="O66" i="14" s="1"/>
  <c r="J15" i="7"/>
  <c r="N50" i="14"/>
  <c r="O50" i="14" s="1"/>
  <c r="N65" i="14"/>
  <c r="O65" i="14" s="1"/>
  <c r="N69" i="14"/>
  <c r="O69" i="14" s="1"/>
  <c r="N59" i="14"/>
  <c r="O59" i="14" s="1"/>
  <c r="N51" i="14"/>
  <c r="O51" i="14" s="1"/>
  <c r="R5" i="14"/>
  <c r="P5" i="14"/>
  <c r="N49" i="14"/>
  <c r="O49" i="14" s="1"/>
  <c r="K52" i="14"/>
  <c r="N45" i="14"/>
  <c r="O45" i="14" s="1"/>
  <c r="I72" i="14"/>
  <c r="M55" i="14"/>
  <c r="J72" i="14"/>
  <c r="N57" i="14"/>
  <c r="O57" i="14" s="1"/>
  <c r="N56" i="14"/>
  <c r="O56" i="14" s="1"/>
  <c r="N63" i="14"/>
  <c r="O63" i="14" s="1"/>
  <c r="N71" i="14"/>
  <c r="O71" i="14" s="1"/>
  <c r="N58" i="14"/>
  <c r="O58" i="14" s="1"/>
  <c r="N60" i="14"/>
  <c r="O60" i="14" s="1"/>
  <c r="N46" i="14"/>
  <c r="O46" i="14" s="1"/>
  <c r="J52" i="14"/>
  <c r="M45" i="14"/>
  <c r="M52" i="14" s="1"/>
  <c r="N61" i="14"/>
  <c r="O61" i="14" s="1"/>
  <c r="N64" i="14"/>
  <c r="O64" i="14" s="1"/>
  <c r="N67" i="14"/>
  <c r="O67" i="14" s="1"/>
  <c r="N55" i="14"/>
  <c r="O55" i="14" s="1"/>
  <c r="K72" i="14"/>
  <c r="N72" i="14" s="1"/>
  <c r="O72" i="14" s="1"/>
  <c r="M56" i="14"/>
  <c r="I52" i="14"/>
  <c r="I53" i="14" s="1"/>
  <c r="N70" i="14"/>
  <c r="O70" i="14" s="1"/>
  <c r="J35" i="7"/>
  <c r="Q5" i="14"/>
  <c r="AI27" i="14"/>
  <c r="Q19" i="14"/>
  <c r="R10" i="14"/>
  <c r="AJ18" i="14"/>
  <c r="AI32" i="14"/>
  <c r="Q24" i="14"/>
  <c r="R21" i="14"/>
  <c r="AJ29" i="14"/>
  <c r="P19" i="14"/>
  <c r="AH27" i="14"/>
  <c r="AI24" i="14"/>
  <c r="Q16" i="14"/>
  <c r="R13" i="14"/>
  <c r="AJ21" i="14"/>
  <c r="P11" i="14"/>
  <c r="AH19" i="14"/>
  <c r="P22" i="14"/>
  <c r="AH30" i="14"/>
  <c r="P24" i="14"/>
  <c r="AH32" i="14"/>
  <c r="AI29" i="14"/>
  <c r="Q21" i="14"/>
  <c r="R18" i="14"/>
  <c r="AJ26" i="14"/>
  <c r="P16" i="14"/>
  <c r="AH24" i="14"/>
  <c r="AI21" i="14"/>
  <c r="Q13" i="14"/>
  <c r="R24" i="14"/>
  <c r="AJ32" i="14"/>
  <c r="R26" i="14"/>
  <c r="AJ34" i="14"/>
  <c r="R23" i="14"/>
  <c r="AJ31" i="14"/>
  <c r="P21" i="14"/>
  <c r="AH29" i="14"/>
  <c r="AI26" i="14"/>
  <c r="Q18" i="14"/>
  <c r="R15" i="14"/>
  <c r="AJ23" i="14"/>
  <c r="P13" i="14"/>
  <c r="AH21" i="14"/>
  <c r="AI19" i="14"/>
  <c r="Q11" i="14"/>
  <c r="P26" i="14"/>
  <c r="AH34" i="14"/>
  <c r="AI31" i="14"/>
  <c r="Q23" i="14"/>
  <c r="R20" i="14"/>
  <c r="AJ28" i="14"/>
  <c r="P18" i="14"/>
  <c r="AH26" i="14"/>
  <c r="AI23" i="14"/>
  <c r="Q15" i="14"/>
  <c r="R12" i="14"/>
  <c r="AJ20" i="14"/>
  <c r="P14" i="14"/>
  <c r="AH22" i="14"/>
  <c r="R25" i="14"/>
  <c r="AJ33" i="14"/>
  <c r="P23" i="14"/>
  <c r="AH31" i="14"/>
  <c r="AI28" i="14"/>
  <c r="Q20" i="14"/>
  <c r="R17" i="14"/>
  <c r="AJ25" i="14"/>
  <c r="P15" i="14"/>
  <c r="AH23" i="14"/>
  <c r="AI20" i="14"/>
  <c r="Q12" i="14"/>
  <c r="AI18" i="14"/>
  <c r="Q10" i="14"/>
  <c r="AI33" i="14"/>
  <c r="Q25" i="14"/>
  <c r="R22" i="14"/>
  <c r="AJ30" i="14"/>
  <c r="P20" i="14"/>
  <c r="AH28" i="14"/>
  <c r="AI25" i="14"/>
  <c r="Q17" i="14"/>
  <c r="R14" i="14"/>
  <c r="AJ22" i="14"/>
  <c r="P12" i="14"/>
  <c r="AH20" i="14"/>
  <c r="R16" i="14"/>
  <c r="AJ24" i="14"/>
  <c r="AI34" i="14"/>
  <c r="Q26" i="14"/>
  <c r="P10" i="14"/>
  <c r="AH18" i="14"/>
  <c r="P25" i="14"/>
  <c r="AH33" i="14"/>
  <c r="AI30" i="14"/>
  <c r="Q22" i="14"/>
  <c r="R19" i="14"/>
  <c r="AJ27" i="14"/>
  <c r="P17" i="14"/>
  <c r="AH25" i="14"/>
  <c r="AI22" i="14"/>
  <c r="Q14" i="14"/>
  <c r="R11" i="14"/>
  <c r="AJ19" i="14"/>
  <c r="R7" i="14"/>
  <c r="AJ12" i="14"/>
  <c r="AJ10" i="14"/>
  <c r="R4" i="14"/>
  <c r="AJ9" i="14"/>
  <c r="R3" i="14"/>
  <c r="AJ8" i="14"/>
  <c r="AH14" i="14"/>
  <c r="P9" i="14"/>
  <c r="R9" i="14"/>
  <c r="AJ14" i="14"/>
  <c r="AH10" i="14"/>
  <c r="AH12" i="14"/>
  <c r="P7" i="14"/>
  <c r="AH11" i="14"/>
  <c r="P6" i="14"/>
  <c r="AJ11" i="14"/>
  <c r="R6" i="14"/>
  <c r="G36" i="14"/>
  <c r="G34" i="14"/>
  <c r="G33" i="14"/>
  <c r="AH13" i="14"/>
  <c r="P8" i="14"/>
  <c r="R8" i="14"/>
  <c r="AJ13" i="14"/>
  <c r="Q9" i="14"/>
  <c r="AI14" i="14"/>
  <c r="AI13" i="14"/>
  <c r="Q8" i="14"/>
  <c r="Q7" i="14"/>
  <c r="AI12" i="14"/>
  <c r="Q6" i="14"/>
  <c r="AI11" i="14"/>
  <c r="Q3" i="14"/>
  <c r="AI8" i="14"/>
  <c r="AI10" i="14"/>
  <c r="AI9" i="14"/>
  <c r="Q4" i="14"/>
  <c r="P4" i="14"/>
  <c r="AH9" i="14"/>
  <c r="AH8" i="14"/>
  <c r="P3" i="14"/>
  <c r="K35" i="7"/>
  <c r="I35" i="7"/>
  <c r="Q27" i="14" l="1"/>
  <c r="N33" i="14" s="1"/>
  <c r="B25" i="18"/>
  <c r="U24" i="14"/>
  <c r="AN18" i="14"/>
  <c r="S4" i="14"/>
  <c r="U14" i="14"/>
  <c r="S6" i="14"/>
  <c r="S7" i="14"/>
  <c r="AN25" i="14"/>
  <c r="AL14" i="14"/>
  <c r="AN21" i="14"/>
  <c r="U20" i="14"/>
  <c r="AN33" i="14"/>
  <c r="U21" i="14"/>
  <c r="S5" i="14"/>
  <c r="M72" i="14"/>
  <c r="K53" i="14"/>
  <c r="N52" i="14"/>
  <c r="O52" i="14" s="1"/>
  <c r="N35" i="7"/>
  <c r="M35" i="7"/>
  <c r="B22" i="18" s="1"/>
  <c r="S9" i="14"/>
  <c r="AL12" i="14"/>
  <c r="AL11" i="14"/>
  <c r="AL10" i="14"/>
  <c r="AI35" i="14"/>
  <c r="Q29" i="14"/>
  <c r="N35" i="14" s="1"/>
  <c r="S26" i="14"/>
  <c r="AL34" i="14"/>
  <c r="S25" i="14"/>
  <c r="AL33" i="14"/>
  <c r="S15" i="14"/>
  <c r="AL23" i="14"/>
  <c r="S16" i="14"/>
  <c r="AL24" i="14"/>
  <c r="T16" i="14"/>
  <c r="AM24" i="14"/>
  <c r="T20" i="14"/>
  <c r="AM28" i="14"/>
  <c r="T18" i="14"/>
  <c r="AM26" i="14"/>
  <c r="T22" i="14"/>
  <c r="AM30" i="14"/>
  <c r="S22" i="14"/>
  <c r="AL30" i="14"/>
  <c r="S17" i="14"/>
  <c r="AL25" i="14"/>
  <c r="T15" i="14"/>
  <c r="AM23" i="14"/>
  <c r="S18" i="14"/>
  <c r="AL26" i="14"/>
  <c r="T10" i="14"/>
  <c r="AM18" i="14"/>
  <c r="T12" i="14"/>
  <c r="AM20" i="14"/>
  <c r="T25" i="14"/>
  <c r="AM33" i="14"/>
  <c r="T24" i="14"/>
  <c r="AM32" i="14"/>
  <c r="I36" i="7"/>
  <c r="P29" i="14"/>
  <c r="M35" i="14" s="1"/>
  <c r="M73" i="14" s="1"/>
  <c r="AH35" i="14"/>
  <c r="S10" i="14"/>
  <c r="AL18" i="14"/>
  <c r="T19" i="14"/>
  <c r="AM27" i="14"/>
  <c r="T23" i="14"/>
  <c r="AM31" i="14"/>
  <c r="K36" i="7"/>
  <c r="R29" i="14"/>
  <c r="O35" i="14" s="1"/>
  <c r="AJ35" i="14"/>
  <c r="S11" i="14"/>
  <c r="AL19" i="14"/>
  <c r="T14" i="14"/>
  <c r="AM22" i="14"/>
  <c r="T26" i="14"/>
  <c r="AM34" i="14"/>
  <c r="T11" i="14"/>
  <c r="AM19" i="14"/>
  <c r="S20" i="14"/>
  <c r="AL28" i="14"/>
  <c r="S21" i="14"/>
  <c r="AL29" i="14"/>
  <c r="S19" i="14"/>
  <c r="AL27" i="14"/>
  <c r="S14" i="14"/>
  <c r="AL22" i="14"/>
  <c r="T17" i="14"/>
  <c r="AM25" i="14"/>
  <c r="T21" i="14"/>
  <c r="AM29" i="14"/>
  <c r="T13" i="14"/>
  <c r="AM21" i="14"/>
  <c r="S12" i="14"/>
  <c r="AL20" i="14"/>
  <c r="S23" i="14"/>
  <c r="AL31" i="14"/>
  <c r="S13" i="14"/>
  <c r="AL21" i="14"/>
  <c r="S24" i="14"/>
  <c r="AL32" i="14"/>
  <c r="AN28" i="14"/>
  <c r="AI15" i="14"/>
  <c r="AN22" i="14" l="1"/>
  <c r="AN29" i="14"/>
  <c r="U25" i="14"/>
  <c r="U13" i="14"/>
  <c r="AN23" i="14"/>
  <c r="AN31" i="14"/>
  <c r="U15" i="14"/>
  <c r="U23" i="14"/>
  <c r="U17" i="14"/>
  <c r="U12" i="14"/>
  <c r="AN32" i="14"/>
  <c r="U10" i="14"/>
  <c r="AN20" i="14"/>
  <c r="AN34" i="14"/>
  <c r="U22" i="14"/>
  <c r="M36" i="7"/>
  <c r="S29" i="14"/>
  <c r="P35" i="14" s="1"/>
  <c r="AN24" i="14"/>
  <c r="U18" i="14"/>
  <c r="AN19" i="14"/>
  <c r="AN27" i="14"/>
  <c r="U11" i="14"/>
  <c r="U16" i="14"/>
  <c r="U19" i="14"/>
  <c r="AN30" i="14"/>
  <c r="U26" i="14"/>
  <c r="AN26" i="14"/>
  <c r="O35" i="7"/>
  <c r="T29" i="14"/>
  <c r="Q35" i="14" s="1"/>
  <c r="AM35" i="14"/>
  <c r="R30" i="14"/>
  <c r="O36" i="14" s="1"/>
  <c r="AJ36" i="14"/>
  <c r="P30" i="14"/>
  <c r="M36" i="14" s="1"/>
  <c r="AH36" i="14"/>
  <c r="AL35" i="14"/>
  <c r="AL9" i="14"/>
  <c r="U29" i="14" l="1"/>
  <c r="R35" i="14" s="1"/>
  <c r="AL36" i="14"/>
  <c r="S30" i="14"/>
  <c r="P36" i="14" s="1"/>
  <c r="AN35" i="14"/>
  <c r="AL8" i="14"/>
  <c r="S3" i="14"/>
  <c r="AL13" i="14"/>
  <c r="S8" i="14"/>
  <c r="K15" i="7"/>
  <c r="I15" i="7"/>
  <c r="P27" i="14" l="1"/>
  <c r="M33" i="14" s="1"/>
  <c r="T4" i="14"/>
  <c r="T5" i="14"/>
  <c r="T8" i="14"/>
  <c r="R27" i="14"/>
  <c r="O33" i="14" s="1"/>
  <c r="T3" i="14"/>
  <c r="T6" i="14"/>
  <c r="AM11" i="14"/>
  <c r="T7" i="14"/>
  <c r="AM12" i="14"/>
  <c r="AM14" i="14"/>
  <c r="T9" i="14"/>
  <c r="AH15" i="14"/>
  <c r="AM13" i="14"/>
  <c r="AM10" i="14"/>
  <c r="K16" i="7"/>
  <c r="AJ15" i="14"/>
  <c r="AM9" i="14"/>
  <c r="AM8" i="14"/>
  <c r="I16" i="7"/>
  <c r="N15" i="7"/>
  <c r="M15" i="7"/>
  <c r="B14" i="18" s="1"/>
  <c r="B26" i="18" l="1"/>
  <c r="B27" i="18" s="1"/>
  <c r="P28" i="14"/>
  <c r="M34" i="14" s="1"/>
  <c r="U5" i="14"/>
  <c r="AN14" i="14"/>
  <c r="S27" i="14"/>
  <c r="P33" i="14" s="1"/>
  <c r="U7" i="14"/>
  <c r="U6" i="14"/>
  <c r="AN12" i="14"/>
  <c r="T27" i="14"/>
  <c r="Q33" i="14" s="1"/>
  <c r="O15" i="7"/>
  <c r="U9" i="14"/>
  <c r="AN11" i="14"/>
  <c r="AJ16" i="14"/>
  <c r="R28" i="14"/>
  <c r="O34" i="14" s="1"/>
  <c r="AN13" i="14"/>
  <c r="U8" i="14"/>
  <c r="AN10" i="14"/>
  <c r="AN9" i="14"/>
  <c r="U4" i="14"/>
  <c r="AN8" i="14"/>
  <c r="U3" i="14"/>
  <c r="AH16" i="14"/>
  <c r="M16" i="7"/>
  <c r="AL15" i="14"/>
  <c r="AM15" i="14"/>
  <c r="S28" i="14" l="1"/>
  <c r="P34" i="14" s="1"/>
  <c r="U27" i="14"/>
  <c r="R33" i="14" s="1"/>
  <c r="AL16" i="14"/>
  <c r="AN15" i="1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<sst xmlns="http://schemas.openxmlformats.org/spreadsheetml/2006/main" count="699" uniqueCount="205">
  <si>
    <t>Facility:</t>
  </si>
  <si>
    <t xml:space="preserve"> Example Facility</t>
  </si>
  <si>
    <t>QRM ID:</t>
  </si>
  <si>
    <t>Audit Date:</t>
  </si>
  <si>
    <r>
      <t xml:space="preserve">Patient's 
</t>
    </r>
    <r>
      <rPr>
        <b/>
        <u/>
        <sz val="11"/>
        <color rgb="FFA4334F"/>
        <rFont val="Fira Sans"/>
        <family val="2"/>
      </rPr>
      <t>First</t>
    </r>
    <r>
      <rPr>
        <b/>
        <sz val="11"/>
        <color theme="1"/>
        <rFont val="Fira Sans"/>
        <family val="2"/>
      </rPr>
      <t xml:space="preserve"> Name:</t>
    </r>
  </si>
  <si>
    <t>Case</t>
  </si>
  <si>
    <r>
      <t xml:space="preserve">Patient's
</t>
    </r>
    <r>
      <rPr>
        <b/>
        <u/>
        <sz val="11"/>
        <color rgb="FFA4334F"/>
        <rFont val="Fira Sans"/>
        <family val="2"/>
      </rPr>
      <t>Last</t>
    </r>
    <r>
      <rPr>
        <b/>
        <sz val="11"/>
        <color theme="1"/>
        <rFont val="Fira Sans"/>
        <family val="2"/>
      </rPr>
      <t xml:space="preserve"> Name:</t>
    </r>
  </si>
  <si>
    <t>Study</t>
  </si>
  <si>
    <t>PDPM HIPPS:</t>
  </si>
  <si>
    <t>KBXE1</t>
  </si>
  <si>
    <t>Admit Date:</t>
  </si>
  <si>
    <t>Last Cover Day:</t>
  </si>
  <si>
    <t>LOS:</t>
  </si>
  <si>
    <t>Change per Day = Change Score/LOS</t>
  </si>
  <si>
    <t>GG Self-Care Items</t>
  </si>
  <si>
    <t>Admit Code</t>
  </si>
  <si>
    <t>Goal Code</t>
  </si>
  <si>
    <t>D/C Code</t>
  </si>
  <si>
    <t>Admit Score</t>
  </si>
  <si>
    <t>Goal 
Y/N</t>
  </si>
  <si>
    <t>D/C Score</t>
  </si>
  <si>
    <t>Goal Met</t>
  </si>
  <si>
    <t>Change Score</t>
  </si>
  <si>
    <t>Change per Day</t>
  </si>
  <si>
    <t>Version</t>
  </si>
  <si>
    <t>Facility</t>
  </si>
  <si>
    <t>QRM ID</t>
  </si>
  <si>
    <t>Audit Date</t>
  </si>
  <si>
    <t>Patient's 
First Name</t>
  </si>
  <si>
    <t>Patient's
Last Name</t>
  </si>
  <si>
    <t>PDPM HIPPS</t>
  </si>
  <si>
    <t>Admit Date</t>
  </si>
  <si>
    <t>Last Cover Day</t>
  </si>
  <si>
    <t>LOS</t>
  </si>
  <si>
    <t>Crosswalk</t>
  </si>
  <si>
    <t>Updated 7/15/20</t>
  </si>
  <si>
    <t>GG Code</t>
  </si>
  <si>
    <t>GG Score</t>
  </si>
  <si>
    <t>Eating</t>
  </si>
  <si>
    <t>05</t>
  </si>
  <si>
    <t>06</t>
  </si>
  <si>
    <t>01</t>
  </si>
  <si>
    <t>Yes</t>
  </si>
  <si>
    <t>Oral Hygiene</t>
  </si>
  <si>
    <t>04</t>
  </si>
  <si>
    <t>02</t>
  </si>
  <si>
    <t>Toilet Hygiene</t>
  </si>
  <si>
    <t>03</t>
  </si>
  <si>
    <t>Shower/bathe self</t>
  </si>
  <si>
    <t>UBD</t>
  </si>
  <si>
    <t>LBD</t>
  </si>
  <si>
    <t>Don/doff footwear</t>
  </si>
  <si>
    <t>07</t>
  </si>
  <si>
    <t>No</t>
  </si>
  <si>
    <t>GG Mobility Items</t>
  </si>
  <si>
    <t>Self-Care Scores</t>
  </si>
  <si>
    <t>09</t>
  </si>
  <si>
    <t>% of Total Points</t>
  </si>
  <si>
    <t>Roll L/R</t>
  </si>
  <si>
    <t>-Dash</t>
  </si>
  <si>
    <t>Sit to Lying</t>
  </si>
  <si>
    <t>Goals</t>
  </si>
  <si>
    <t>Lying to Sit</t>
  </si>
  <si>
    <t>Goal Status</t>
  </si>
  <si>
    <t>Goal Status Score</t>
  </si>
  <si>
    <t>Sit to Stand</t>
  </si>
  <si>
    <t>Met</t>
  </si>
  <si>
    <t>Bed to Chair T/f</t>
  </si>
  <si>
    <t>Unmet</t>
  </si>
  <si>
    <t>Toilet T/f</t>
  </si>
  <si>
    <t>If Goal Code is -</t>
  </si>
  <si>
    <t>n/a</t>
  </si>
  <si>
    <t>Car T/f</t>
  </si>
  <si>
    <t>GG Summary</t>
  </si>
  <si>
    <t>Walk 10 ft</t>
  </si>
  <si>
    <t>Walk 50 ft w/ 2 turns</t>
  </si>
  <si>
    <t>Walk 150 ft</t>
  </si>
  <si>
    <t>Walk 10 ft uneven surfaces</t>
  </si>
  <si>
    <t>1 curb/step</t>
  </si>
  <si>
    <t>4 steps</t>
  </si>
  <si>
    <t>12 steps</t>
  </si>
  <si>
    <t>Goals Met/Unmet Flow</t>
  </si>
  <si>
    <t>Picking up object</t>
  </si>
  <si>
    <t>Goal Unmet</t>
  </si>
  <si>
    <t>W/c 50 ft w/ 2 turns</t>
  </si>
  <si>
    <t>1) D/C Score is Less than Goal; or</t>
  </si>
  <si>
    <t>W/c 150 ft</t>
  </si>
  <si>
    <t>2) D/C Code is Red Option (5 red above)</t>
  </si>
  <si>
    <t>Mobility Scores</t>
  </si>
  <si>
    <t xml:space="preserve">Patient: </t>
  </si>
  <si>
    <t>='QRM - GG Audit (3)'!N3</t>
  </si>
  <si>
    <t>Auditor:</t>
  </si>
  <si>
    <t>QRM ID #</t>
  </si>
  <si>
    <t>Medicare Outcomes Audits</t>
  </si>
  <si>
    <t>Length of Stay</t>
  </si>
  <si>
    <t>QRP Discharge Date</t>
  </si>
  <si>
    <t>Self Care Outcomes</t>
  </si>
  <si>
    <t xml:space="preserve">Self-Care Change in Function </t>
  </si>
  <si>
    <t>Self-Care Change per day</t>
  </si>
  <si>
    <t>Self-Care Discharge Performance</t>
  </si>
  <si>
    <t xml:space="preserve">Self-Care GG Goals </t>
  </si>
  <si>
    <t>Self-Care GG Goals Met</t>
  </si>
  <si>
    <t>Self-Care GG Outcomes %</t>
  </si>
  <si>
    <t>Mobility Outcomes</t>
  </si>
  <si>
    <t xml:space="preserve">Mobility Change in Function </t>
  </si>
  <si>
    <t>Mobility Change per day</t>
  </si>
  <si>
    <t>Mobility Discharge Performance</t>
  </si>
  <si>
    <t>Mobility GG Goals</t>
  </si>
  <si>
    <t>Mobility GG Goals Met</t>
  </si>
  <si>
    <t>Mobility GG Outcomes %</t>
  </si>
  <si>
    <t>GG Goal Outcomes</t>
  </si>
  <si>
    <t>Total GG Goals</t>
  </si>
  <si>
    <t>Total GG Goals Met</t>
  </si>
  <si>
    <t>Total GG Outcomes %</t>
  </si>
  <si>
    <t>Rehab Outcomes % Goals Met</t>
  </si>
  <si>
    <t>PT</t>
  </si>
  <si>
    <t>OT</t>
  </si>
  <si>
    <t>ST</t>
  </si>
  <si>
    <t>Total</t>
  </si>
  <si>
    <t>Comments</t>
  </si>
  <si>
    <t>Audit Status</t>
  </si>
  <si>
    <t>Patient</t>
  </si>
  <si>
    <t>I0020B  Primary Reason for SNF Stay: ICD-10 Code, not words</t>
  </si>
  <si>
    <t>GG Category</t>
  </si>
  <si>
    <t>GG Sub-Category</t>
  </si>
  <si>
    <t>GG Item</t>
  </si>
  <si>
    <t>Goal Y/N</t>
  </si>
  <si>
    <t>Self-Care</t>
  </si>
  <si>
    <t>Self-Care Items</t>
  </si>
  <si>
    <t>=IF('QRM - GG Audit'!N4="","",'QRM - GG Audit'!N4)</t>
  </si>
  <si>
    <t>Mobility</t>
  </si>
  <si>
    <t>Mobility Items</t>
  </si>
  <si>
    <t>Summary</t>
  </si>
  <si>
    <t>Self-Care Scores (Summary)</t>
  </si>
  <si>
    <t>Self-Care % of Total Points</t>
  </si>
  <si>
    <t>Self-Care % of Total Points  (Summary)</t>
  </si>
  <si>
    <t>Mobility Scores (Summary)</t>
  </si>
  <si>
    <t>Mobility % of Total Points</t>
  </si>
  <si>
    <t>Mobility % of Total Points  (Summary)</t>
  </si>
  <si>
    <r>
      <t xml:space="preserve">I0020B  Primary Reason for SNF Stay:
</t>
    </r>
    <r>
      <rPr>
        <b/>
        <sz val="10.5"/>
        <color rgb="FFA4334F"/>
        <rFont val="Fira Sans"/>
        <family val="2"/>
      </rPr>
      <t>ICD-10 Code, not words</t>
    </r>
  </si>
  <si>
    <t>Delete</t>
  </si>
  <si>
    <t>Patient Info</t>
  </si>
  <si>
    <t>Delete Column</t>
  </si>
  <si>
    <t>Delete Row</t>
  </si>
  <si>
    <t>Section Header</t>
  </si>
  <si>
    <t>Patient First Name</t>
  </si>
  <si>
    <t>Patient Last Name</t>
  </si>
  <si>
    <t>Patient's
Last Name:</t>
  </si>
  <si>
    <t>Self Care Item</t>
  </si>
  <si>
    <t>Scores</t>
  </si>
  <si>
    <t>22702</t>
  </si>
  <si>
    <t>22704</t>
  </si>
  <si>
    <t>22705</t>
  </si>
  <si>
    <t>22706</t>
  </si>
  <si>
    <t>22707</t>
  </si>
  <si>
    <t>22708</t>
  </si>
  <si>
    <t>22709</t>
  </si>
  <si>
    <t>22720</t>
  </si>
  <si>
    <t>22722</t>
  </si>
  <si>
    <t>22802</t>
  </si>
  <si>
    <t>22902</t>
  </si>
  <si>
    <t>40702</t>
  </si>
  <si>
    <t>40704</t>
  </si>
  <si>
    <t>40705</t>
  </si>
  <si>
    <t>40706</t>
  </si>
  <si>
    <t>40707</t>
  </si>
  <si>
    <t>40708</t>
  </si>
  <si>
    <t>40709</t>
  </si>
  <si>
    <t>40720</t>
  </si>
  <si>
    <t>40722</t>
  </si>
  <si>
    <t>40724</t>
  </si>
  <si>
    <t>40725</t>
  </si>
  <si>
    <t>40726</t>
  </si>
  <si>
    <t>40727</t>
  </si>
  <si>
    <t>40728</t>
  </si>
  <si>
    <t>40729</t>
  </si>
  <si>
    <t>40740</t>
  </si>
  <si>
    <t>40742</t>
  </si>
  <si>
    <t>40744</t>
  </si>
  <si>
    <t>40745</t>
  </si>
  <si>
    <t>40746</t>
  </si>
  <si>
    <t>40747</t>
  </si>
  <si>
    <t>40748</t>
  </si>
  <si>
    <t>40749</t>
  </si>
  <si>
    <t>40750</t>
  </si>
  <si>
    <t>40752</t>
  </si>
  <si>
    <t>40754</t>
  </si>
  <si>
    <t>40755</t>
  </si>
  <si>
    <t>40756</t>
  </si>
  <si>
    <t>40757</t>
  </si>
  <si>
    <t>52902</t>
  </si>
  <si>
    <t>52904</t>
  </si>
  <si>
    <t>52905</t>
  </si>
  <si>
    <t>52906</t>
  </si>
  <si>
    <t>52907</t>
  </si>
  <si>
    <t>52908</t>
  </si>
  <si>
    <t>52909</t>
  </si>
  <si>
    <t>52920</t>
  </si>
  <si>
    <t>52922</t>
  </si>
  <si>
    <t>52924</t>
  </si>
  <si>
    <t>52925</t>
  </si>
  <si>
    <t>52926</t>
  </si>
  <si>
    <t>52927</t>
  </si>
  <si>
    <t>52928</t>
  </si>
  <si>
    <t>52929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</si>
</sst>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42" x14ac:knownFonts="1">
    <font>
      <sz val="11"/>
      <color theme="1"/>
      <name val="Calibri"/>
      <family val="2"/>
      <scheme val="minor"/>
    </font>
    <font>
      <b/>
      <sz val="12"/>
      <color theme="1"/>
      <name val="Fira Sans"/>
      <family val="2"/>
    </font>
    <font>
      <sz val="12"/>
      <color theme="1"/>
      <name val="Fira Sans"/>
      <family val="2"/>
    </font>
    <font>
      <b/>
      <sz val="11"/>
      <color theme="1"/>
      <name val="Fira Sans"/>
      <family val="2"/>
    </font>
    <font>
      <sz val="11"/>
      <color theme="1"/>
      <name val="Calibri"/>
      <family val="2"/>
      <scheme val="minor"/>
    </font>
    <font>
      <sz val="12"/>
      <color theme="0"/>
      <name val="Fira Sans"/>
      <family val="2"/>
    </font>
    <font>
      <sz val="11"/>
      <color theme="1"/>
      <name val="Fira Sans"/>
      <family val="2"/>
    </font>
    <font>
      <b/>
      <sz val="12"/>
      <color theme="0"/>
      <name val="Fira Sans"/>
      <family val="2"/>
    </font>
    <font>
      <sz val="11"/>
      <color theme="0"/>
      <name val="Fira Sans"/>
      <family val="2"/>
    </font>
    <font>
      <b/>
      <sz val="11"/>
      <color theme="0"/>
      <name val="Fira Sans"/>
      <family val="2"/>
    </font>
    <font>
      <b/>
      <sz val="14"/>
      <color theme="0"/>
      <name val="Fira Sans"/>
      <family val="2"/>
    </font>
    <font>
      <sz val="12"/>
      <color rgb="FF00B050"/>
      <name val="Fira Sans"/>
      <family val="2"/>
    </font>
    <font>
      <sz val="10.5"/>
      <color theme="1"/>
      <name val="Fira Sans"/>
      <family val="2"/>
    </font>
    <font>
      <sz val="11"/>
      <color rgb="FF00B050"/>
      <name val="Fira Sans"/>
      <family val="2"/>
    </font>
    <font>
      <sz val="11"/>
      <color rgb="FFC00000"/>
      <name val="Fira Sans"/>
      <family val="2"/>
    </font>
    <font>
      <sz val="11"/>
      <name val="Fira Sans"/>
      <family val="2"/>
    </font>
    <font>
      <b/>
      <sz val="11"/>
      <color rgb="FF00B050"/>
      <name val="Fira Sans"/>
      <family val="2"/>
    </font>
    <font>
      <sz val="8"/>
      <name val="Calibri"/>
      <family val="2"/>
      <scheme val="minor"/>
    </font>
    <font>
      <sz val="11"/>
      <color theme="4"/>
      <name val="Fira Sans"/>
      <family val="2"/>
    </font>
    <font>
      <sz val="11"/>
      <color theme="5"/>
      <name val="Fira Sans"/>
      <family val="2"/>
    </font>
    <font>
      <sz val="11"/>
      <color rgb="FF9C0006"/>
      <name val="Calibri"/>
      <family val="2"/>
      <scheme val="minor"/>
    </font>
    <font>
      <b/>
      <sz val="11"/>
      <color rgb="FF000000"/>
      <name val="Fira Sans"/>
      <family val="2"/>
    </font>
    <font>
      <b/>
      <sz val="11"/>
      <name val="Fira Sans"/>
      <family val="2"/>
    </font>
    <font>
      <b/>
      <sz val="11"/>
      <color theme="5"/>
      <name val="Fira Sans"/>
      <family val="2"/>
    </font>
    <font>
      <b/>
      <sz val="10.5"/>
      <color theme="1"/>
      <name val="Fira Sans"/>
      <family val="2"/>
    </font>
    <font>
      <b/>
      <sz val="10.5"/>
      <color rgb="FFA4334F"/>
      <name val="Fira Sans"/>
      <family val="2"/>
    </font>
    <font>
      <sz val="12"/>
      <color theme="4"/>
      <name val="Fira Sans"/>
      <family val="2"/>
    </font>
    <font>
      <sz val="11"/>
      <color rgb="FFEAEAEA"/>
      <name val="Fira Sans"/>
      <family val="2"/>
    </font>
    <font>
      <sz val="11"/>
      <color rgb="FF000000"/>
      <name val="Fira Sans"/>
      <family val="2"/>
    </font>
    <font>
      <sz val="11"/>
      <color theme="1" tint="4.9989318521683403E-2"/>
      <name val="Calibri"/>
      <family val="2"/>
      <scheme val="minor"/>
    </font>
    <font>
      <b/>
      <u/>
      <sz val="11"/>
      <color theme="0"/>
      <name val="Fira Sans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.5"/>
      <name val="Fira Sans"/>
      <family val="2"/>
    </font>
    <font>
      <b/>
      <sz val="14"/>
      <name val="Fira Sans"/>
      <family val="2"/>
    </font>
    <font>
      <sz val="12"/>
      <name val="Fira Sans"/>
      <family val="2"/>
    </font>
    <font>
      <b/>
      <sz val="12"/>
      <name val="Fira Sans"/>
      <family val="2"/>
    </font>
    <font>
      <sz val="10.5"/>
      <name val="Fira Sans"/>
      <family val="2"/>
    </font>
    <font>
      <b/>
      <sz val="10"/>
      <color theme="1"/>
      <name val="Fira Sans"/>
      <family val="2"/>
    </font>
    <font>
      <b/>
      <sz val="11"/>
      <color theme="1"/>
      <name val="Calibri"/>
      <family val="2"/>
      <scheme val="minor"/>
    </font>
    <font>
      <b/>
      <u/>
      <sz val="11"/>
      <color rgb="FFA4334F"/>
      <name val="Fira Sans"/>
      <family val="2"/>
    </font>
    <font>
      <b/>
      <sz val="12"/>
      <color rgb="FFA4334F"/>
      <name val="Fira Sans"/>
      <family val="2"/>
    </font>
  </fonts>
  <fills count="1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0"/>
        <bgColor indexed="64"/>
      </patternFill>
    </fill>
    <fill>
      <patternFill patternType="lightGray">
        <fgColor theme="6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C7CE"/>
      </patternFill>
    </fill>
    <fill>
      <patternFill patternType="solid">
        <fgColor rgb="FFFFCD0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A4334F"/>
        <bgColor indexed="64"/>
      </patternFill>
    </fill>
    <fill>
      <patternFill patternType="solid">
        <fgColor rgb="FFA4334F"/>
      </patternFill>
    </fill>
    <fill>
      <patternFill patternType="lightGray">
        <fgColor theme="6"/>
        <bgColor rgb="FFA4334F"/>
      </patternFill>
    </fill>
    <fill>
      <patternFill patternType="solid">
        <fgColor rgb="FF2B2B2B"/>
        <bgColor indexed="64"/>
      </patternFill>
    </fill>
    <fill>
      <patternFill patternType="solid">
        <fgColor rgb="FF2A4059"/>
        <bgColor indexed="64"/>
      </patternFill>
    </fill>
    <fill>
      <patternFill patternType="solid">
        <fgColor rgb="FF2A4059"/>
      </patternFill>
    </fill>
    <fill>
      <patternFill patternType="lightGray">
        <fgColor theme="6"/>
        <bgColor rgb="FF2A4059"/>
      </patternFill>
    </fill>
    <fill>
      <patternFill patternType="solid">
        <fgColor theme="1"/>
        <bgColor indexed="64"/>
      </patternFill>
    </fill>
    <fill>
      <patternFill patternType="solid">
        <fgColor theme="6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rgb="FFA4334F"/>
      </top>
      <bottom/>
      <diagonal/>
    </border>
    <border>
      <left/>
      <right/>
      <top/>
      <bottom style="medium">
        <color rgb="FFA4334F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rgb="FF2B2B2B"/>
      </top>
      <bottom style="medium">
        <color rgb="FF2B2B2B"/>
      </bottom>
      <diagonal/>
    </border>
    <border>
      <left/>
      <right/>
      <top style="double">
        <color rgb="FF2B2B2B"/>
      </top>
      <bottom style="medium">
        <color rgb="FF2B2B2B"/>
      </bottom>
      <diagonal/>
    </border>
    <border>
      <left/>
      <right style="medium">
        <color rgb="FF2B2B2B"/>
      </right>
      <top style="double">
        <color rgb="FF2B2B2B"/>
      </top>
      <bottom style="medium">
        <color rgb="FF2B2B2B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rgb="FFA4334F"/>
      </top>
      <bottom style="thin">
        <color rgb="FFA4334F"/>
      </bottom>
      <diagonal/>
    </border>
    <border>
      <left/>
      <right/>
      <top style="thin">
        <color rgb="FFA4334F"/>
      </top>
      <bottom style="thin">
        <color rgb="FFA4334F"/>
      </bottom>
      <diagonal/>
    </border>
    <border>
      <left/>
      <right/>
      <top style="thin">
        <color rgb="FFA4334F"/>
      </top>
      <bottom style="medium">
        <color rgb="FFA4334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rgb="FF2A4059"/>
      </top>
      <bottom style="thin">
        <color rgb="FF2A4059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4" fillId="0" borderId="0" applyFont="0" applyFill="0" applyBorder="0" applyAlignment="0" applyProtection="0"/>
    <xf numFmtId="0" fontId="7" fillId="2" borderId="0" applyNumberFormat="0" applyAlignment="0"/>
    <xf numFmtId="0" fontId="7" fillId="3" borderId="0" applyNumberFormat="0" applyAlignment="0"/>
    <xf numFmtId="0" fontId="20" fillId="7" borderId="0" applyNumberFormat="0" applyBorder="0" applyAlignment="0" applyProtection="0"/>
  </cellStyleXfs>
  <cellXfs count="313">
    <xf numFmtId="0" fontId="0" fillId="0" borderId="0" xfId="0"/>
    <xf numFmtId="0" fontId="2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6" fillId="6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21" fillId="9" borderId="0" xfId="0" applyFont="1" applyFill="1" applyBorder="1" applyAlignment="1" applyProtection="1">
      <alignment horizontal="left" wrapText="1"/>
      <protection hidden="1"/>
    </xf>
    <xf numFmtId="0" fontId="21" fillId="9" borderId="0" xfId="0" applyFont="1" applyFill="1" applyBorder="1" applyAlignment="1" applyProtection="1">
      <alignment wrapText="1"/>
      <protection hidden="1"/>
    </xf>
    <xf numFmtId="0" fontId="6" fillId="9" borderId="0" xfId="0" applyFont="1" applyFill="1" applyBorder="1" applyProtection="1">
      <protection hidden="1"/>
    </xf>
    <xf numFmtId="0" fontId="6" fillId="9" borderId="0" xfId="0" applyFont="1" applyFill="1" applyBorder="1" applyAlignment="1" applyProtection="1">
      <alignment horizontal="center"/>
      <protection hidden="1"/>
    </xf>
    <xf numFmtId="0" fontId="6" fillId="0" borderId="11" xfId="0" applyFont="1" applyFill="1" applyBorder="1" applyAlignment="1" applyProtection="1">
      <alignment horizontal="center"/>
      <protection locked="0"/>
    </xf>
    <xf numFmtId="0" fontId="2" fillId="13" borderId="0" xfId="0" applyFont="1" applyFill="1" applyBorder="1" applyAlignment="1">
      <alignment horizontal="center"/>
    </xf>
    <xf numFmtId="0" fontId="21" fillId="13" borderId="11" xfId="0" applyFont="1" applyFill="1" applyBorder="1" applyAlignment="1" applyProtection="1">
      <alignment horizontal="center" wrapText="1"/>
      <protection locked="0"/>
    </xf>
    <xf numFmtId="0" fontId="6" fillId="13" borderId="11" xfId="0" applyFont="1" applyFill="1" applyBorder="1" applyProtection="1">
      <protection locked="0"/>
    </xf>
    <xf numFmtId="2" fontId="11" fillId="10" borderId="0" xfId="0" applyNumberFormat="1" applyFont="1" applyFill="1" applyBorder="1" applyAlignment="1" applyProtection="1">
      <alignment horizontal="center"/>
      <protection hidden="1"/>
    </xf>
    <xf numFmtId="2" fontId="11" fillId="10" borderId="20" xfId="0" applyNumberFormat="1" applyFont="1" applyFill="1" applyBorder="1" applyAlignment="1" applyProtection="1">
      <alignment horizontal="center"/>
      <protection hidden="1"/>
    </xf>
    <xf numFmtId="0" fontId="3" fillId="8" borderId="14" xfId="0" applyFont="1" applyFill="1" applyBorder="1" applyAlignment="1" applyProtection="1">
      <alignment horizontal="left"/>
      <protection hidden="1"/>
    </xf>
    <xf numFmtId="0" fontId="3" fillId="8" borderId="14" xfId="0" applyFont="1" applyFill="1" applyBorder="1" applyAlignment="1" applyProtection="1">
      <alignment horizontal="left" wrapText="1"/>
      <protection hidden="1"/>
    </xf>
    <xf numFmtId="0" fontId="6" fillId="13" borderId="6" xfId="0" applyFont="1" applyFill="1" applyBorder="1" applyProtection="1">
      <protection hidden="1"/>
    </xf>
    <xf numFmtId="0" fontId="6" fillId="13" borderId="6" xfId="0" applyFont="1" applyFill="1" applyBorder="1" applyAlignment="1" applyProtection="1">
      <alignment horizontal="center"/>
      <protection hidden="1"/>
    </xf>
    <xf numFmtId="0" fontId="6" fillId="13" borderId="6" xfId="0" applyFont="1" applyFill="1" applyBorder="1" applyAlignment="1">
      <alignment horizontal="center"/>
    </xf>
    <xf numFmtId="0" fontId="2" fillId="13" borderId="6" xfId="0" applyFont="1" applyFill="1" applyBorder="1" applyProtection="1">
      <protection hidden="1"/>
    </xf>
    <xf numFmtId="0" fontId="3" fillId="8" borderId="21" xfId="0" applyFont="1" applyFill="1" applyBorder="1" applyAlignment="1" applyProtection="1">
      <alignment horizontal="left"/>
      <protection hidden="1"/>
    </xf>
    <xf numFmtId="0" fontId="21" fillId="13" borderId="22" xfId="0" applyFont="1" applyFill="1" applyBorder="1" applyAlignment="1" applyProtection="1">
      <alignment horizontal="center" wrapText="1"/>
      <protection locked="0"/>
    </xf>
    <xf numFmtId="0" fontId="6" fillId="0" borderId="22" xfId="0" applyFont="1" applyFill="1" applyBorder="1" applyAlignment="1" applyProtection="1">
      <alignment horizontal="center"/>
      <protection locked="0"/>
    </xf>
    <xf numFmtId="164" fontId="6" fillId="0" borderId="18" xfId="0" applyNumberFormat="1" applyFont="1" applyFill="1" applyBorder="1" applyAlignment="1" applyProtection="1">
      <alignment horizontal="center" shrinkToFit="1"/>
      <protection locked="0"/>
    </xf>
    <xf numFmtId="0" fontId="6" fillId="6" borderId="17" xfId="0" applyFont="1" applyFill="1" applyBorder="1"/>
    <xf numFmtId="0" fontId="6" fillId="13" borderId="1" xfId="0" applyFont="1" applyFill="1" applyBorder="1" applyProtection="1">
      <protection hidden="1"/>
    </xf>
    <xf numFmtId="0" fontId="6" fillId="13" borderId="1" xfId="0" applyFont="1" applyFill="1" applyBorder="1" applyAlignment="1" applyProtection="1">
      <alignment horizontal="center"/>
      <protection hidden="1"/>
    </xf>
    <xf numFmtId="0" fontId="6" fillId="13" borderId="2" xfId="0" applyFont="1" applyFill="1" applyBorder="1" applyAlignment="1" applyProtection="1">
      <alignment horizontal="center"/>
      <protection hidden="1"/>
    </xf>
    <xf numFmtId="0" fontId="6" fillId="13" borderId="7" xfId="0" applyFont="1" applyFill="1" applyBorder="1" applyAlignment="1">
      <alignment horizontal="center"/>
    </xf>
    <xf numFmtId="0" fontId="6" fillId="13" borderId="10" xfId="0" applyFont="1" applyFill="1" applyBorder="1" applyAlignment="1">
      <alignment horizontal="center"/>
    </xf>
    <xf numFmtId="0" fontId="2" fillId="13" borderId="10" xfId="0" applyFont="1" applyFill="1" applyBorder="1" applyAlignment="1">
      <alignment horizontal="center"/>
    </xf>
    <xf numFmtId="0" fontId="7" fillId="15" borderId="0" xfId="2" applyFont="1" applyFill="1" applyBorder="1" applyAlignment="1" applyProtection="1">
      <alignment horizontal="left" vertical="center"/>
      <protection hidden="1"/>
    </xf>
    <xf numFmtId="1" fontId="7" fillId="14" borderId="0" xfId="2" applyNumberFormat="1" applyFont="1" applyFill="1" applyBorder="1" applyAlignment="1" applyProtection="1">
      <alignment horizontal="center"/>
      <protection hidden="1"/>
    </xf>
    <xf numFmtId="1" fontId="7" fillId="16" borderId="0" xfId="2" applyNumberFormat="1" applyFont="1" applyFill="1" applyBorder="1" applyAlignment="1" applyProtection="1">
      <alignment horizontal="center"/>
      <protection hidden="1"/>
    </xf>
    <xf numFmtId="2" fontId="7" fillId="16" borderId="0" xfId="1" applyNumberFormat="1" applyFont="1" applyFill="1" applyBorder="1" applyAlignment="1" applyProtection="1">
      <alignment horizontal="center" vertical="center" wrapText="1"/>
      <protection hidden="1"/>
    </xf>
    <xf numFmtId="0" fontId="7" fillId="15" borderId="0" xfId="2" applyFont="1" applyFill="1" applyBorder="1" applyAlignment="1" applyProtection="1">
      <alignment horizontal="left" vertical="center" wrapText="1"/>
      <protection hidden="1"/>
    </xf>
    <xf numFmtId="9" fontId="7" fillId="16" borderId="0" xfId="2" applyNumberFormat="1" applyFont="1" applyFill="1" applyBorder="1" applyAlignment="1" applyProtection="1">
      <alignment horizontal="center"/>
      <protection hidden="1"/>
    </xf>
    <xf numFmtId="9" fontId="7" fillId="16" borderId="0" xfId="1" applyFont="1" applyFill="1" applyBorder="1" applyAlignment="1" applyProtection="1">
      <alignment horizontal="center"/>
      <protection hidden="1"/>
    </xf>
    <xf numFmtId="2" fontId="13" fillId="14" borderId="0" xfId="0" applyNumberFormat="1" applyFont="1" applyFill="1" applyBorder="1" applyAlignment="1" applyProtection="1">
      <alignment horizontal="center"/>
      <protection hidden="1"/>
    </xf>
    <xf numFmtId="0" fontId="22" fillId="13" borderId="24" xfId="0" applyFont="1" applyFill="1" applyBorder="1" applyAlignment="1" applyProtection="1">
      <alignment horizontal="left" vertical="top" wrapText="1"/>
      <protection hidden="1"/>
    </xf>
    <xf numFmtId="0" fontId="22" fillId="9" borderId="24" xfId="0" applyFont="1" applyFill="1" applyBorder="1" applyAlignment="1" applyProtection="1">
      <alignment horizontal="center" vertical="top" wrapText="1"/>
      <protection hidden="1"/>
    </xf>
    <xf numFmtId="0" fontId="15" fillId="13" borderId="24" xfId="0" applyFont="1" applyFill="1" applyBorder="1" applyAlignment="1" applyProtection="1">
      <alignment horizontal="center"/>
      <protection hidden="1"/>
    </xf>
    <xf numFmtId="0" fontId="22" fillId="13" borderId="24" xfId="0" applyFont="1" applyFill="1" applyBorder="1" applyAlignment="1" applyProtection="1">
      <alignment horizontal="center" vertical="top" wrapText="1"/>
      <protection hidden="1"/>
    </xf>
    <xf numFmtId="0" fontId="22" fillId="9" borderId="25" xfId="0" applyFont="1" applyFill="1" applyBorder="1" applyAlignment="1" applyProtection="1">
      <alignment horizontal="center" vertical="top" wrapText="1"/>
      <protection hidden="1"/>
    </xf>
    <xf numFmtId="1" fontId="6" fillId="5" borderId="11" xfId="1" applyNumberFormat="1" applyFont="1" applyFill="1" applyBorder="1" applyAlignment="1" applyProtection="1">
      <alignment horizontal="center" shrinkToFit="1"/>
      <protection hidden="1"/>
    </xf>
    <xf numFmtId="2" fontId="19" fillId="10" borderId="20" xfId="0" applyNumberFormat="1" applyFont="1" applyFill="1" applyBorder="1" applyProtection="1">
      <protection hidden="1"/>
    </xf>
    <xf numFmtId="49" fontId="7" fillId="11" borderId="19" xfId="3" applyNumberFormat="1" applyFont="1" applyFill="1" applyBorder="1" applyAlignment="1" applyProtection="1">
      <alignment horizontal="right" vertical="center"/>
      <protection hidden="1"/>
    </xf>
    <xf numFmtId="2" fontId="11" fillId="14" borderId="0" xfId="0" applyNumberFormat="1" applyFont="1" applyFill="1" applyBorder="1" applyProtection="1">
      <protection hidden="1"/>
    </xf>
    <xf numFmtId="0" fontId="7" fillId="14" borderId="0" xfId="2" applyFont="1" applyFill="1" applyBorder="1" applyAlignment="1" applyProtection="1">
      <alignment horizontal="center" vertical="top" wrapText="1"/>
      <protection hidden="1"/>
    </xf>
    <xf numFmtId="0" fontId="26" fillId="14" borderId="0" xfId="0" applyFont="1" applyFill="1" applyBorder="1" applyAlignment="1" applyProtection="1">
      <alignment horizontal="centerContinuous"/>
      <protection hidden="1"/>
    </xf>
    <xf numFmtId="0" fontId="16" fillId="14" borderId="0" xfId="0" applyFont="1" applyFill="1" applyBorder="1" applyAlignment="1" applyProtection="1">
      <alignment horizontal="center" vertical="center" wrapText="1"/>
      <protection hidden="1"/>
    </xf>
    <xf numFmtId="0" fontId="9" fillId="14" borderId="0" xfId="2" applyFont="1" applyFill="1" applyBorder="1" applyAlignment="1" applyProtection="1">
      <alignment horizontal="center" vertical="top" wrapText="1"/>
      <protection hidden="1"/>
    </xf>
    <xf numFmtId="0" fontId="18" fillId="14" borderId="0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1" fillId="8" borderId="1" xfId="0" applyFont="1" applyFill="1" applyBorder="1" applyAlignment="1" applyProtection="1">
      <alignment horizontal="centerContinuous"/>
      <protection hidden="1"/>
    </xf>
    <xf numFmtId="0" fontId="1" fillId="8" borderId="2" xfId="0" applyFont="1" applyFill="1" applyBorder="1" applyAlignment="1" applyProtection="1">
      <alignment horizontal="centerContinuous"/>
      <protection hidden="1"/>
    </xf>
    <xf numFmtId="0" fontId="2" fillId="0" borderId="0" xfId="0" applyFont="1" applyProtection="1"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21" fillId="0" borderId="5" xfId="0" applyFont="1" applyBorder="1" applyAlignment="1" applyProtection="1">
      <alignment horizontal="center" vertical="center" wrapText="1"/>
      <protection hidden="1"/>
    </xf>
    <xf numFmtId="49" fontId="13" fillId="0" borderId="0" xfId="0" applyNumberFormat="1" applyFont="1" applyBorder="1" applyAlignment="1" applyProtection="1">
      <alignment horizontal="center" vertical="top"/>
      <protection hidden="1"/>
    </xf>
    <xf numFmtId="1" fontId="13" fillId="0" borderId="5" xfId="0" applyNumberFormat="1" applyFont="1" applyBorder="1" applyAlignment="1" applyProtection="1">
      <alignment horizontal="center" vertical="top"/>
      <protection hidden="1"/>
    </xf>
    <xf numFmtId="1" fontId="6" fillId="0" borderId="0" xfId="0" applyNumberFormat="1" applyFont="1" applyProtection="1">
      <protection hidden="1"/>
    </xf>
    <xf numFmtId="49" fontId="13" fillId="0" borderId="0" xfId="0" applyNumberFormat="1" applyFont="1" applyBorder="1" applyAlignment="1" applyProtection="1">
      <alignment horizontal="center"/>
      <protection hidden="1"/>
    </xf>
    <xf numFmtId="1" fontId="13" fillId="0" borderId="5" xfId="0" applyNumberFormat="1" applyFont="1" applyBorder="1" applyAlignment="1" applyProtection="1">
      <alignment horizontal="center"/>
      <protection hidden="1"/>
    </xf>
    <xf numFmtId="49" fontId="14" fillId="0" borderId="0" xfId="0" applyNumberFormat="1" applyFont="1" applyBorder="1" applyAlignment="1" applyProtection="1">
      <alignment horizontal="center"/>
      <protection hidden="1"/>
    </xf>
    <xf numFmtId="1" fontId="14" fillId="0" borderId="5" xfId="0" applyNumberFormat="1" applyFont="1" applyBorder="1" applyAlignment="1" applyProtection="1">
      <alignment horizontal="center"/>
      <protection hidden="1"/>
    </xf>
    <xf numFmtId="49" fontId="14" fillId="0" borderId="0" xfId="0" applyNumberFormat="1" applyFont="1" applyBorder="1" applyAlignment="1" applyProtection="1">
      <alignment horizontal="center" vertical="center"/>
      <protection hidden="1"/>
    </xf>
    <xf numFmtId="1" fontId="14" fillId="0" borderId="5" xfId="0" applyNumberFormat="1" applyFont="1" applyBorder="1" applyAlignment="1" applyProtection="1">
      <alignment horizontal="center" vertical="center"/>
      <protection hidden="1"/>
    </xf>
    <xf numFmtId="49" fontId="14" fillId="0" borderId="3" xfId="0" applyNumberFormat="1" applyFont="1" applyBorder="1" applyAlignment="1" applyProtection="1">
      <alignment horizontal="center"/>
      <protection hidden="1"/>
    </xf>
    <xf numFmtId="1" fontId="14" fillId="0" borderId="4" xfId="0" applyNumberFormat="1" applyFont="1" applyBorder="1" applyAlignment="1" applyProtection="1">
      <alignment horizontal="center"/>
      <protection hidden="1"/>
    </xf>
    <xf numFmtId="0" fontId="3" fillId="8" borderId="8" xfId="0" applyFont="1" applyFill="1" applyBorder="1" applyAlignment="1" applyProtection="1">
      <alignment horizontal="centerContinuous"/>
      <protection hidden="1"/>
    </xf>
    <xf numFmtId="0" fontId="3" fillId="8" borderId="9" xfId="0" applyFont="1" applyFill="1" applyBorder="1" applyAlignment="1" applyProtection="1">
      <alignment horizontal="centerContinuous"/>
      <protection hidden="1"/>
    </xf>
    <xf numFmtId="0" fontId="6" fillId="0" borderId="8" xfId="0" applyFont="1" applyBorder="1" applyProtection="1">
      <protection hidden="1"/>
    </xf>
    <xf numFmtId="2" fontId="15" fillId="0" borderId="9" xfId="0" applyNumberFormat="1" applyFont="1" applyBorder="1" applyAlignment="1" applyProtection="1">
      <alignment horizontal="center"/>
      <protection hidden="1"/>
    </xf>
    <xf numFmtId="0" fontId="6" fillId="0" borderId="0" xfId="0" applyFont="1" applyBorder="1" applyProtection="1">
      <protection hidden="1"/>
    </xf>
    <xf numFmtId="1" fontId="15" fillId="0" borderId="5" xfId="0" applyNumberFormat="1" applyFont="1" applyBorder="1" applyAlignment="1" applyProtection="1">
      <alignment horizontal="center"/>
      <protection hidden="1"/>
    </xf>
    <xf numFmtId="0" fontId="6" fillId="0" borderId="3" xfId="0" applyFont="1" applyBorder="1" applyProtection="1">
      <protection hidden="1"/>
    </xf>
    <xf numFmtId="1" fontId="6" fillId="0" borderId="4" xfId="0" applyNumberFormat="1" applyFont="1" applyBorder="1" applyProtection="1">
      <protection hidden="1"/>
    </xf>
    <xf numFmtId="0" fontId="3" fillId="8" borderId="8" xfId="0" applyFont="1" applyFill="1" applyBorder="1" applyAlignment="1" applyProtection="1">
      <alignment horizontal="center"/>
      <protection hidden="1"/>
    </xf>
    <xf numFmtId="0" fontId="6" fillId="0" borderId="9" xfId="0" applyFont="1" applyBorder="1" applyProtection="1">
      <protection hidden="1"/>
    </xf>
    <xf numFmtId="0" fontId="6" fillId="0" borderId="5" xfId="0" applyFont="1" applyBorder="1" applyProtection="1">
      <protection hidden="1"/>
    </xf>
    <xf numFmtId="0" fontId="6" fillId="0" borderId="4" xfId="0" applyFont="1" applyBorder="1" applyProtection="1">
      <protection hidden="1"/>
    </xf>
    <xf numFmtId="0" fontId="6" fillId="4" borderId="0" xfId="0" applyFont="1" applyFill="1" applyBorder="1" applyAlignment="1" applyProtection="1">
      <alignment horizontal="center"/>
      <protection hidden="1"/>
    </xf>
    <xf numFmtId="0" fontId="8" fillId="0" borderId="0" xfId="0" applyFont="1" applyFill="1" applyBorder="1" applyProtection="1">
      <protection hidden="1"/>
    </xf>
    <xf numFmtId="0" fontId="28" fillId="0" borderId="0" xfId="0" applyFont="1" applyFill="1" applyBorder="1" applyProtection="1">
      <protection hidden="1"/>
    </xf>
    <xf numFmtId="9" fontId="7" fillId="12" borderId="20" xfId="1" applyFont="1" applyFill="1" applyBorder="1" applyAlignment="1" applyProtection="1">
      <alignment horizontal="center" vertical="center"/>
      <protection hidden="1"/>
    </xf>
    <xf numFmtId="1" fontId="7" fillId="12" borderId="20" xfId="2" applyNumberFormat="1" applyFont="1" applyFill="1" applyBorder="1" applyAlignment="1" applyProtection="1">
      <alignment horizontal="center" vertical="center"/>
      <protection hidden="1"/>
    </xf>
    <xf numFmtId="2" fontId="11" fillId="10" borderId="20" xfId="0" applyNumberFormat="1" applyFont="1" applyFill="1" applyBorder="1" applyAlignment="1" applyProtection="1">
      <alignment horizontal="center" vertical="center"/>
      <protection hidden="1"/>
    </xf>
    <xf numFmtId="2" fontId="7" fillId="12" borderId="20" xfId="1" applyNumberFormat="1" applyFont="1" applyFill="1" applyBorder="1" applyAlignment="1" applyProtection="1">
      <alignment horizontal="center" vertical="center"/>
      <protection hidden="1"/>
    </xf>
    <xf numFmtId="2" fontId="11" fillId="10" borderId="0" xfId="0" applyNumberFormat="1" applyFont="1" applyFill="1" applyBorder="1" applyAlignment="1" applyProtection="1">
      <alignment horizontal="center" vertical="center"/>
      <protection hidden="1"/>
    </xf>
    <xf numFmtId="2" fontId="11" fillId="10" borderId="29" xfId="0" applyNumberFormat="1" applyFont="1" applyFill="1" applyBorder="1" applyProtection="1">
      <protection hidden="1"/>
    </xf>
    <xf numFmtId="2" fontId="11" fillId="10" borderId="30" xfId="0" applyNumberFormat="1" applyFont="1" applyFill="1" applyBorder="1" applyProtection="1">
      <protection hidden="1"/>
    </xf>
    <xf numFmtId="2" fontId="11" fillId="10" borderId="31" xfId="0" applyNumberFormat="1" applyFont="1" applyFill="1" applyBorder="1" applyProtection="1">
      <protection hidden="1"/>
    </xf>
    <xf numFmtId="0" fontId="6" fillId="13" borderId="0" xfId="0" applyFont="1" applyFill="1" applyBorder="1" applyAlignment="1">
      <alignment horizontal="center"/>
    </xf>
    <xf numFmtId="0" fontId="23" fillId="10" borderId="0" xfId="3" applyFont="1" applyFill="1" applyBorder="1" applyAlignment="1" applyProtection="1">
      <alignment horizontal="center"/>
      <protection hidden="1"/>
    </xf>
    <xf numFmtId="2" fontId="19" fillId="10" borderId="0" xfId="0" applyNumberFormat="1" applyFont="1" applyFill="1" applyBorder="1" applyAlignment="1" applyProtection="1">
      <alignment horizontal="center"/>
      <protection hidden="1"/>
    </xf>
    <xf numFmtId="1" fontId="23" fillId="10" borderId="0" xfId="0" applyNumberFormat="1" applyFont="1" applyFill="1" applyBorder="1" applyAlignment="1" applyProtection="1">
      <alignment horizontal="center" vertical="top" wrapText="1"/>
      <protection hidden="1"/>
    </xf>
    <xf numFmtId="0" fontId="9" fillId="10" borderId="5" xfId="3" applyFont="1" applyFill="1" applyBorder="1" applyAlignment="1" applyProtection="1">
      <alignment horizontal="center" vertical="top" wrapText="1"/>
      <protection hidden="1"/>
    </xf>
    <xf numFmtId="1" fontId="7" fillId="12" borderId="0" xfId="2" applyNumberFormat="1" applyFont="1" applyFill="1" applyBorder="1" applyAlignment="1" applyProtection="1">
      <alignment horizontal="center" vertical="center"/>
      <protection hidden="1"/>
    </xf>
    <xf numFmtId="2" fontId="7" fillId="12" borderId="0" xfId="1" applyNumberFormat="1" applyFont="1" applyFill="1" applyBorder="1" applyAlignment="1" applyProtection="1">
      <alignment horizontal="center" vertical="center" wrapText="1"/>
      <protection hidden="1"/>
    </xf>
    <xf numFmtId="49" fontId="23" fillId="10" borderId="0" xfId="3" applyNumberFormat="1" applyFont="1" applyFill="1" applyBorder="1" applyAlignment="1" applyProtection="1">
      <alignment horizontal="center" vertical="top" wrapText="1"/>
      <protection hidden="1"/>
    </xf>
    <xf numFmtId="0" fontId="19" fillId="10" borderId="0" xfId="0" applyFont="1" applyFill="1" applyBorder="1" applyProtection="1">
      <protection hidden="1"/>
    </xf>
    <xf numFmtId="0" fontId="6" fillId="13" borderId="7" xfId="0" applyFont="1" applyFill="1" applyBorder="1"/>
    <xf numFmtId="0" fontId="6" fillId="13" borderId="8" xfId="0" applyFont="1" applyFill="1" applyBorder="1"/>
    <xf numFmtId="0" fontId="6" fillId="13" borderId="32" xfId="0" applyFont="1" applyFill="1" applyBorder="1"/>
    <xf numFmtId="0" fontId="6" fillId="13" borderId="8" xfId="0" applyFont="1" applyFill="1" applyBorder="1" applyAlignment="1">
      <alignment horizontal="center"/>
    </xf>
    <xf numFmtId="0" fontId="6" fillId="13" borderId="9" xfId="0" applyFont="1" applyFill="1" applyBorder="1" applyAlignment="1">
      <alignment horizontal="center"/>
    </xf>
    <xf numFmtId="0" fontId="6" fillId="0" borderId="0" xfId="0" applyFont="1" applyBorder="1"/>
    <xf numFmtId="0" fontId="6" fillId="0" borderId="0" xfId="0" applyFont="1" applyAlignment="1" applyProtection="1">
      <protection locked="0"/>
    </xf>
    <xf numFmtId="0" fontId="6" fillId="0" borderId="0" xfId="0" applyFont="1" applyBorder="1" applyAlignment="1" applyProtection="1">
      <protection locked="0"/>
    </xf>
    <xf numFmtId="49" fontId="6" fillId="0" borderId="0" xfId="0" applyNumberFormat="1" applyFont="1" applyProtection="1">
      <protection hidden="1"/>
    </xf>
    <xf numFmtId="49" fontId="8" fillId="0" borderId="0" xfId="0" applyNumberFormat="1" applyFont="1" applyFill="1" applyBorder="1" applyProtection="1">
      <protection hidden="1"/>
    </xf>
    <xf numFmtId="49" fontId="6" fillId="0" borderId="0" xfId="0" applyNumberFormat="1" applyFont="1" applyFill="1" applyBorder="1" applyProtection="1">
      <protection hidden="1"/>
    </xf>
    <xf numFmtId="0" fontId="29" fillId="0" borderId="0" xfId="0" applyFont="1"/>
    <xf numFmtId="0" fontId="8" fillId="0" borderId="0" xfId="0" applyFont="1" applyFill="1" applyBorder="1" applyAlignment="1" applyProtection="1">
      <alignment horizontal="center"/>
      <protection hidden="1"/>
    </xf>
    <xf numFmtId="49" fontId="2" fillId="0" borderId="11" xfId="0" applyNumberFormat="1" applyFont="1" applyBorder="1" applyAlignment="1" applyProtection="1">
      <alignment horizontal="center" vertical="center" wrapText="1"/>
      <protection locked="0"/>
    </xf>
    <xf numFmtId="2" fontId="11" fillId="10" borderId="11" xfId="0" applyNumberFormat="1" applyFont="1" applyFill="1" applyBorder="1" applyAlignment="1" applyProtection="1">
      <alignment horizontal="center"/>
      <protection hidden="1"/>
    </xf>
    <xf numFmtId="1" fontId="2" fillId="5" borderId="11" xfId="0" applyNumberFormat="1" applyFont="1" applyFill="1" applyBorder="1" applyAlignment="1" applyProtection="1">
      <alignment horizontal="center"/>
      <protection hidden="1"/>
    </xf>
    <xf numFmtId="49" fontId="2" fillId="5" borderId="11" xfId="0" applyNumberFormat="1" applyFont="1" applyFill="1" applyBorder="1" applyAlignment="1" applyProtection="1">
      <alignment horizontal="center"/>
      <protection hidden="1"/>
    </xf>
    <xf numFmtId="2" fontId="2" fillId="5" borderId="11" xfId="1" applyNumberFormat="1" applyFont="1" applyFill="1" applyBorder="1" applyAlignment="1" applyProtection="1">
      <alignment horizontal="center" vertical="center" wrapText="1"/>
      <protection hidden="1"/>
    </xf>
    <xf numFmtId="49" fontId="6" fillId="0" borderId="11" xfId="0" applyNumberFormat="1" applyFont="1" applyBorder="1" applyAlignment="1" applyProtection="1">
      <alignment horizontal="center" vertical="center" wrapText="1"/>
      <protection locked="0"/>
    </xf>
    <xf numFmtId="0" fontId="16" fillId="14" borderId="11" xfId="0" applyFont="1" applyFill="1" applyBorder="1" applyAlignment="1" applyProtection="1">
      <alignment horizontal="center" vertical="top" wrapText="1"/>
      <protection hidden="1"/>
    </xf>
    <xf numFmtId="1" fontId="6" fillId="5" borderId="11" xfId="0" applyNumberFormat="1" applyFont="1" applyFill="1" applyBorder="1" applyAlignment="1" applyProtection="1">
      <alignment horizontal="center"/>
      <protection hidden="1"/>
    </xf>
    <xf numFmtId="2" fontId="13" fillId="14" borderId="11" xfId="0" applyNumberFormat="1" applyFont="1" applyFill="1" applyBorder="1" applyAlignment="1" applyProtection="1">
      <alignment horizontal="center"/>
      <protection hidden="1"/>
    </xf>
    <xf numFmtId="2" fontId="6" fillId="5" borderId="11" xfId="1" applyNumberFormat="1" applyFont="1" applyFill="1" applyBorder="1" applyAlignment="1" applyProtection="1">
      <alignment horizontal="center" vertical="center" wrapText="1"/>
      <protection hidden="1"/>
    </xf>
    <xf numFmtId="0" fontId="6" fillId="13" borderId="10" xfId="0" applyFont="1" applyFill="1" applyBorder="1" applyProtection="1">
      <protection hidden="1"/>
    </xf>
    <xf numFmtId="2" fontId="13" fillId="14" borderId="33" xfId="0" applyNumberFormat="1" applyFont="1" applyFill="1" applyBorder="1" applyProtection="1">
      <protection hidden="1"/>
    </xf>
    <xf numFmtId="49" fontId="7" fillId="10" borderId="0" xfId="3" applyNumberFormat="1" applyFont="1" applyFill="1" applyBorder="1" applyAlignment="1" applyProtection="1">
      <alignment horizontal="right" vertical="center"/>
      <protection hidden="1"/>
    </xf>
    <xf numFmtId="0" fontId="6" fillId="0" borderId="0" xfId="0" applyFont="1" applyAlignment="1" applyProtection="1">
      <alignment horizontal="center"/>
      <protection locked="0"/>
    </xf>
    <xf numFmtId="0" fontId="0" fillId="0" borderId="0" xfId="0" applyProtection="1">
      <protection hidden="1"/>
    </xf>
    <xf numFmtId="2" fontId="30" fillId="13" borderId="0" xfId="0" quotePrefix="1" applyNumberFormat="1" applyFont="1" applyFill="1" applyAlignment="1" applyProtection="1">
      <alignment horizontal="left"/>
      <protection hidden="1"/>
    </xf>
    <xf numFmtId="2" fontId="15" fillId="0" borderId="11" xfId="0" quotePrefix="1" applyNumberFormat="1" applyFont="1" applyBorder="1" applyAlignment="1" applyProtection="1">
      <alignment horizontal="left"/>
      <protection hidden="1"/>
    </xf>
    <xf numFmtId="2" fontId="15" fillId="0" borderId="11" xfId="0" applyNumberFormat="1" applyFont="1" applyBorder="1" applyProtection="1">
      <protection hidden="1"/>
    </xf>
    <xf numFmtId="2" fontId="15" fillId="0" borderId="0" xfId="0" applyNumberFormat="1" applyFont="1" applyProtection="1">
      <protection hidden="1"/>
    </xf>
    <xf numFmtId="2" fontId="30" fillId="17" borderId="0" xfId="0" applyNumberFormat="1" applyFont="1" applyFill="1" applyProtection="1">
      <protection hidden="1"/>
    </xf>
    <xf numFmtId="2" fontId="15" fillId="0" borderId="12" xfId="0" applyNumberFormat="1" applyFont="1" applyBorder="1" applyProtection="1">
      <protection hidden="1"/>
    </xf>
    <xf numFmtId="10" fontId="15" fillId="0" borderId="12" xfId="0" applyNumberFormat="1" applyFont="1" applyBorder="1" applyProtection="1">
      <protection hidden="1"/>
    </xf>
    <xf numFmtId="2" fontId="30" fillId="13" borderId="0" xfId="0" applyNumberFormat="1" applyFont="1" applyFill="1" applyProtection="1">
      <protection hidden="1"/>
    </xf>
    <xf numFmtId="2" fontId="15" fillId="18" borderId="12" xfId="0" applyNumberFormat="1" applyFont="1" applyFill="1" applyBorder="1" applyAlignment="1" applyProtection="1">
      <alignment horizontal="left" indent="4"/>
      <protection hidden="1"/>
    </xf>
    <xf numFmtId="2" fontId="22" fillId="18" borderId="12" xfId="0" applyNumberFormat="1" applyFont="1" applyFill="1" applyBorder="1" applyAlignment="1" applyProtection="1">
      <alignment horizontal="left" indent="4"/>
      <protection hidden="1"/>
    </xf>
    <xf numFmtId="0" fontId="31" fillId="0" borderId="0" xfId="0" applyFont="1" applyFill="1" applyBorder="1"/>
    <xf numFmtId="0" fontId="32" fillId="0" borderId="0" xfId="0" applyFont="1" applyFill="1" applyBorder="1" applyProtection="1">
      <protection hidden="1"/>
    </xf>
    <xf numFmtId="0" fontId="22" fillId="0" borderId="0" xfId="0" applyFont="1" applyFill="1" applyBorder="1" applyAlignment="1" applyProtection="1">
      <alignment horizontal="center" wrapText="1"/>
      <protection hidden="1"/>
    </xf>
    <xf numFmtId="164" fontId="15" fillId="0" borderId="0" xfId="0" applyNumberFormat="1" applyFont="1" applyFill="1" applyBorder="1" applyAlignment="1" applyProtection="1">
      <alignment horizontal="center" shrinkToFit="1"/>
      <protection hidden="1"/>
    </xf>
    <xf numFmtId="0" fontId="32" fillId="0" borderId="0" xfId="0" applyFont="1" applyFill="1" applyBorder="1"/>
    <xf numFmtId="49" fontId="32" fillId="0" borderId="0" xfId="0" applyNumberFormat="1" applyFont="1" applyFill="1" applyBorder="1"/>
    <xf numFmtId="14" fontId="32" fillId="0" borderId="0" xfId="0" applyNumberFormat="1" applyFont="1" applyFill="1" applyBorder="1"/>
    <xf numFmtId="1" fontId="32" fillId="0" borderId="0" xfId="0" applyNumberFormat="1" applyFont="1" applyFill="1" applyBorder="1"/>
    <xf numFmtId="49" fontId="32" fillId="0" borderId="0" xfId="0" applyNumberFormat="1" applyFont="1" applyFill="1" applyBorder="1" applyAlignment="1">
      <alignment horizontal="center"/>
    </xf>
    <xf numFmtId="0" fontId="32" fillId="0" borderId="0" xfId="0" applyNumberFormat="1" applyFont="1" applyFill="1" applyBorder="1" applyAlignment="1">
      <alignment horizontal="center"/>
    </xf>
    <xf numFmtId="2" fontId="32" fillId="0" borderId="0" xfId="0" applyNumberFormat="1" applyFont="1" applyFill="1" applyBorder="1" applyAlignment="1">
      <alignment horizontal="center"/>
    </xf>
    <xf numFmtId="2" fontId="32" fillId="0" borderId="0" xfId="0" applyNumberFormat="1" applyFont="1" applyFill="1" applyBorder="1" applyAlignment="1" applyProtection="1">
      <alignment horizontal="left"/>
      <protection hidden="1"/>
    </xf>
    <xf numFmtId="1" fontId="32" fillId="0" borderId="0" xfId="0" applyNumberFormat="1" applyFont="1" applyFill="1" applyBorder="1" applyProtection="1">
      <protection hidden="1"/>
    </xf>
    <xf numFmtId="1" fontId="15" fillId="0" borderId="0" xfId="1" applyNumberFormat="1" applyFont="1" applyFill="1" applyBorder="1" applyAlignment="1" applyProtection="1">
      <alignment horizontal="center" vertical="center" shrinkToFit="1"/>
      <protection hidden="1"/>
    </xf>
    <xf numFmtId="0" fontId="15" fillId="0" borderId="0" xfId="0" applyFont="1" applyFill="1" applyBorder="1" applyAlignment="1" applyProtection="1">
      <alignment horizontal="center" shrinkToFit="1"/>
      <protection hidden="1"/>
    </xf>
    <xf numFmtId="0" fontId="15" fillId="0" borderId="0" xfId="0" applyFont="1" applyFill="1" applyBorder="1" applyProtection="1">
      <protection hidden="1"/>
    </xf>
    <xf numFmtId="0" fontId="22" fillId="0" borderId="0" xfId="0" applyFont="1" applyFill="1" applyBorder="1" applyAlignment="1" applyProtection="1">
      <alignment horizontal="left" vertical="top" wrapText="1"/>
      <protection hidden="1"/>
    </xf>
    <xf numFmtId="0" fontId="22" fillId="0" borderId="0" xfId="0" applyFont="1" applyFill="1" applyBorder="1" applyAlignment="1" applyProtection="1">
      <alignment horizontal="center" vertical="top" wrapText="1"/>
      <protection hidden="1"/>
    </xf>
    <xf numFmtId="2" fontId="15" fillId="0" borderId="0" xfId="0" applyNumberFormat="1" applyFont="1" applyFill="1" applyBorder="1" applyProtection="1">
      <protection hidden="1"/>
    </xf>
    <xf numFmtId="49" fontId="22" fillId="0" borderId="0" xfId="3" applyNumberFormat="1" applyFont="1" applyFill="1" applyBorder="1" applyAlignment="1" applyProtection="1">
      <alignment horizontal="center" vertical="top" wrapText="1"/>
      <protection hidden="1"/>
    </xf>
    <xf numFmtId="2" fontId="15" fillId="0" borderId="0" xfId="0" applyNumberFormat="1" applyFont="1" applyFill="1" applyBorder="1" applyAlignment="1" applyProtection="1">
      <alignment horizontal="center"/>
      <protection hidden="1"/>
    </xf>
    <xf numFmtId="0" fontId="22" fillId="0" borderId="0" xfId="3" applyFont="1" applyFill="1" applyBorder="1" applyAlignment="1" applyProtection="1">
      <alignment horizontal="center"/>
      <protection hidden="1"/>
    </xf>
    <xf numFmtId="1" fontId="22" fillId="0" borderId="0" xfId="0" applyNumberFormat="1" applyFont="1" applyFill="1" applyBorder="1" applyAlignment="1" applyProtection="1">
      <alignment horizontal="center" vertical="top" wrapText="1"/>
      <protection hidden="1"/>
    </xf>
    <xf numFmtId="0" fontId="22" fillId="0" borderId="0" xfId="3" applyFont="1" applyFill="1" applyBorder="1" applyAlignment="1" applyProtection="1">
      <alignment horizontal="center" vertical="top" wrapText="1"/>
      <protection hidden="1"/>
    </xf>
    <xf numFmtId="2" fontId="35" fillId="0" borderId="0" xfId="0" applyNumberFormat="1" applyFont="1" applyFill="1" applyBorder="1" applyProtection="1">
      <protection hidden="1"/>
    </xf>
    <xf numFmtId="49" fontId="35" fillId="0" borderId="0" xfId="0" applyNumberFormat="1" applyFont="1" applyFill="1" applyBorder="1" applyAlignment="1" applyProtection="1">
      <alignment horizontal="center" vertical="center" wrapText="1"/>
      <protection hidden="1"/>
    </xf>
    <xf numFmtId="2" fontId="35" fillId="0" borderId="0" xfId="0" applyNumberFormat="1" applyFont="1" applyFill="1" applyBorder="1" applyAlignment="1" applyProtection="1">
      <alignment horizontal="center"/>
      <protection hidden="1"/>
    </xf>
    <xf numFmtId="1" fontId="35" fillId="0" borderId="0" xfId="0" applyNumberFormat="1" applyFont="1" applyFill="1" applyBorder="1" applyAlignment="1" applyProtection="1">
      <alignment horizontal="center"/>
      <protection hidden="1"/>
    </xf>
    <xf numFmtId="49" fontId="35" fillId="0" borderId="0" xfId="0" applyNumberFormat="1" applyFont="1" applyFill="1" applyBorder="1" applyAlignment="1" applyProtection="1">
      <alignment horizontal="center"/>
      <protection hidden="1"/>
    </xf>
    <xf numFmtId="2" fontId="35" fillId="0" borderId="0" xfId="1" applyNumberFormat="1" applyFont="1" applyFill="1" applyBorder="1" applyAlignment="1" applyProtection="1">
      <alignment horizontal="center" vertical="center" wrapText="1"/>
      <protection hidden="1"/>
    </xf>
    <xf numFmtId="1" fontId="32" fillId="0" borderId="0" xfId="0" applyNumberFormat="1" applyFont="1" applyFill="1" applyBorder="1" applyAlignment="1">
      <alignment horizontal="center"/>
    </xf>
    <xf numFmtId="1" fontId="36" fillId="0" borderId="0" xfId="2" applyNumberFormat="1" applyFont="1" applyFill="1" applyBorder="1" applyAlignment="1" applyProtection="1">
      <alignment horizontal="center"/>
      <protection hidden="1"/>
    </xf>
    <xf numFmtId="2" fontId="36" fillId="0" borderId="0" xfId="1" applyNumberFormat="1" applyFont="1" applyFill="1" applyBorder="1" applyAlignment="1" applyProtection="1">
      <alignment horizontal="center" vertical="center" wrapText="1"/>
      <protection hidden="1"/>
    </xf>
    <xf numFmtId="9" fontId="36" fillId="0" borderId="0" xfId="1" applyFont="1" applyFill="1" applyBorder="1" applyAlignment="1" applyProtection="1">
      <alignment horizontal="center"/>
      <protection hidden="1"/>
    </xf>
    <xf numFmtId="2" fontId="36" fillId="0" borderId="0" xfId="1" applyNumberFormat="1" applyFont="1" applyFill="1" applyBorder="1" applyAlignment="1" applyProtection="1">
      <alignment horizontal="center"/>
      <protection hidden="1"/>
    </xf>
    <xf numFmtId="0" fontId="36" fillId="0" borderId="0" xfId="2" applyFont="1" applyFill="1" applyBorder="1" applyAlignment="1" applyProtection="1">
      <alignment horizontal="center" vertical="top" wrapText="1"/>
      <protection hidden="1"/>
    </xf>
    <xf numFmtId="0" fontId="35" fillId="0" borderId="0" xfId="0" applyFont="1" applyFill="1" applyBorder="1" applyAlignment="1" applyProtection="1">
      <alignment horizontal="centerContinuous"/>
      <protection hidden="1"/>
    </xf>
    <xf numFmtId="0" fontId="22" fillId="0" borderId="0" xfId="0" applyFont="1" applyFill="1" applyBorder="1" applyAlignment="1" applyProtection="1">
      <alignment horizontal="center" vertical="center" wrapText="1"/>
      <protection hidden="1"/>
    </xf>
    <xf numFmtId="0" fontId="22" fillId="0" borderId="0" xfId="2" applyFont="1" applyFill="1" applyBorder="1" applyAlignment="1" applyProtection="1">
      <alignment horizontal="center" vertical="top" wrapText="1"/>
      <protection hidden="1"/>
    </xf>
    <xf numFmtId="49" fontId="15" fillId="0" borderId="0" xfId="0" applyNumberFormat="1" applyFont="1" applyFill="1" applyBorder="1" applyAlignment="1" applyProtection="1">
      <alignment horizontal="center" vertical="center" wrapText="1"/>
      <protection hidden="1"/>
    </xf>
    <xf numFmtId="1" fontId="15" fillId="0" borderId="0" xfId="0" applyNumberFormat="1" applyFont="1" applyFill="1" applyBorder="1" applyAlignment="1" applyProtection="1">
      <alignment horizontal="center"/>
      <protection hidden="1"/>
    </xf>
    <xf numFmtId="2" fontId="15" fillId="0" borderId="0" xfId="1" applyNumberFormat="1" applyFont="1" applyFill="1" applyBorder="1" applyAlignment="1" applyProtection="1">
      <alignment horizontal="center" vertical="center" wrapText="1"/>
      <protection hidden="1"/>
    </xf>
    <xf numFmtId="9" fontId="32" fillId="0" borderId="0" xfId="1" applyNumberFormat="1" applyFont="1" applyFill="1" applyBorder="1" applyAlignment="1">
      <alignment horizontal="center"/>
    </xf>
    <xf numFmtId="49" fontId="32" fillId="0" borderId="0" xfId="0" applyNumberFormat="1" applyFont="1" applyFill="1" applyBorder="1" applyProtection="1">
      <protection hidden="1"/>
    </xf>
    <xf numFmtId="0" fontId="32" fillId="0" borderId="0" xfId="0" applyFont="1" applyFill="1" applyBorder="1" applyAlignment="1" applyProtection="1">
      <alignment horizontal="center"/>
      <protection hidden="1"/>
    </xf>
    <xf numFmtId="14" fontId="32" fillId="0" borderId="0" xfId="0" applyNumberFormat="1" applyFont="1" applyFill="1" applyBorder="1" applyAlignment="1" applyProtection="1">
      <alignment horizontal="center"/>
      <protection hidden="1"/>
    </xf>
    <xf numFmtId="1" fontId="32" fillId="0" borderId="0" xfId="0" applyNumberFormat="1" applyFont="1" applyFill="1" applyBorder="1" applyAlignment="1" applyProtection="1">
      <alignment horizontal="center"/>
      <protection hidden="1"/>
    </xf>
    <xf numFmtId="49" fontId="32" fillId="0" borderId="0" xfId="0" applyNumberFormat="1" applyFont="1" applyFill="1" applyBorder="1" applyAlignment="1" applyProtection="1">
      <alignment horizontal="left"/>
      <protection hidden="1"/>
    </xf>
    <xf numFmtId="9" fontId="36" fillId="0" borderId="0" xfId="2" applyNumberFormat="1" applyFont="1" applyFill="1" applyBorder="1" applyAlignment="1" applyProtection="1">
      <alignment horizontal="center"/>
      <protection hidden="1"/>
    </xf>
    <xf numFmtId="14" fontId="32" fillId="0" borderId="0" xfId="0" applyNumberFormat="1" applyFont="1" applyFill="1" applyBorder="1" applyProtection="1">
      <protection hidden="1"/>
    </xf>
    <xf numFmtId="0" fontId="32" fillId="0" borderId="0" xfId="0" applyNumberFormat="1" applyFont="1" applyFill="1" applyBorder="1"/>
    <xf numFmtId="164" fontId="6" fillId="0" borderId="12" xfId="0" applyNumberFormat="1" applyFont="1" applyFill="1" applyBorder="1" applyAlignment="1" applyProtection="1">
      <alignment horizontal="center" shrinkToFit="1"/>
      <protection locked="0"/>
    </xf>
    <xf numFmtId="49" fontId="6" fillId="0" borderId="0" xfId="0" applyNumberFormat="1" applyFont="1" applyAlignment="1" applyProtection="1">
      <alignment horizontal="center"/>
      <protection locked="0"/>
    </xf>
    <xf numFmtId="0" fontId="0" fillId="0" borderId="0" xfId="0" applyProtection="1">
      <protection locked="0" hidden="1"/>
    </xf>
    <xf numFmtId="0" fontId="0" fillId="0" borderId="0" xfId="0" applyAlignment="1" applyProtection="1">
      <alignment horizontal="center"/>
      <protection locked="0" hidden="1"/>
    </xf>
    <xf numFmtId="2" fontId="30" fillId="13" borderId="0" xfId="0" quotePrefix="1" applyNumberFormat="1" applyFont="1" applyFill="1" applyAlignment="1" applyProtection="1">
      <alignment horizontal="left"/>
      <protection locked="0" hidden="1"/>
    </xf>
    <xf numFmtId="2" fontId="15" fillId="0" borderId="11" xfId="0" quotePrefix="1" applyNumberFormat="1" applyFont="1" applyBorder="1" applyAlignment="1" applyProtection="1">
      <alignment horizontal="center"/>
      <protection locked="0" hidden="1"/>
    </xf>
    <xf numFmtId="2" fontId="15" fillId="0" borderId="0" xfId="0" applyNumberFormat="1" applyFont="1" applyProtection="1">
      <protection locked="0" hidden="1"/>
    </xf>
    <xf numFmtId="2" fontId="30" fillId="17" borderId="0" xfId="0" applyNumberFormat="1" applyFont="1" applyFill="1" applyProtection="1">
      <protection locked="0" hidden="1"/>
    </xf>
    <xf numFmtId="2" fontId="15" fillId="0" borderId="12" xfId="0" applyNumberFormat="1" applyFont="1" applyBorder="1" applyAlignment="1" applyProtection="1">
      <alignment horizontal="center"/>
      <protection locked="0" hidden="1"/>
    </xf>
    <xf numFmtId="10" fontId="15" fillId="0" borderId="12" xfId="0" applyNumberFormat="1" applyFont="1" applyBorder="1" applyAlignment="1" applyProtection="1">
      <alignment horizontal="center"/>
      <protection locked="0" hidden="1"/>
    </xf>
    <xf numFmtId="2" fontId="15" fillId="0" borderId="0" xfId="0" applyNumberFormat="1" applyFont="1" applyAlignment="1" applyProtection="1">
      <alignment horizontal="center"/>
      <protection locked="0" hidden="1"/>
    </xf>
    <xf numFmtId="2" fontId="30" fillId="13" borderId="0" xfId="0" quotePrefix="1" applyNumberFormat="1" applyFont="1" applyFill="1" applyAlignment="1" applyProtection="1">
      <alignment horizontal="center"/>
      <protection locked="0" hidden="1"/>
    </xf>
    <xf numFmtId="2" fontId="30" fillId="13" borderId="0" xfId="0" applyNumberFormat="1" applyFont="1" applyFill="1" applyAlignment="1" applyProtection="1">
      <alignment horizontal="center"/>
      <protection locked="0" hidden="1"/>
    </xf>
    <xf numFmtId="2" fontId="15" fillId="18" borderId="12" xfId="0" applyNumberFormat="1" applyFont="1" applyFill="1" applyBorder="1" applyAlignment="1" applyProtection="1">
      <alignment horizontal="center"/>
      <protection locked="0" hidden="1"/>
    </xf>
    <xf numFmtId="2" fontId="22" fillId="18" borderId="12" xfId="0" applyNumberFormat="1" applyFont="1" applyFill="1" applyBorder="1" applyAlignment="1" applyProtection="1">
      <alignment horizontal="center"/>
      <protection locked="0" hidden="1"/>
    </xf>
    <xf numFmtId="0" fontId="0" fillId="0" borderId="3" xfId="0" applyBorder="1"/>
    <xf numFmtId="49" fontId="0" fillId="0" borderId="0" xfId="0" applyNumberFormat="1" applyBorder="1" applyAlignment="1">
      <alignment horizontal="center"/>
    </xf>
    <xf numFmtId="0" fontId="6" fillId="0" borderId="0" xfId="0" applyFont="1" applyFill="1" applyBorder="1" applyProtection="1">
      <protection hidden="1"/>
    </xf>
    <xf numFmtId="0" fontId="38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Alignment="1" applyProtection="1">
      <alignment horizontal="left"/>
      <protection hidden="1"/>
    </xf>
    <xf numFmtId="0" fontId="6" fillId="0" borderId="0" xfId="0" applyFont="1" applyBorder="1" applyAlignment="1">
      <alignment horizontal="center"/>
    </xf>
    <xf numFmtId="0" fontId="3" fillId="8" borderId="35" xfId="0" applyFont="1" applyFill="1" applyBorder="1" applyAlignment="1" applyProtection="1">
      <alignment horizontal="left" wrapText="1"/>
      <protection hidden="1"/>
    </xf>
    <xf numFmtId="0" fontId="3" fillId="8" borderId="26" xfId="0" applyFont="1" applyFill="1" applyBorder="1" applyAlignment="1" applyProtection="1">
      <protection hidden="1"/>
    </xf>
    <xf numFmtId="0" fontId="3" fillId="8" borderId="34" xfId="0" applyFont="1" applyFill="1" applyBorder="1" applyAlignment="1" applyProtection="1">
      <protection hidden="1"/>
    </xf>
    <xf numFmtId="0" fontId="3" fillId="8" borderId="35" xfId="0" applyFont="1" applyFill="1" applyBorder="1" applyAlignment="1" applyProtection="1">
      <alignment wrapText="1"/>
      <protection hidden="1"/>
    </xf>
    <xf numFmtId="0" fontId="6" fillId="13" borderId="8" xfId="0" applyFont="1" applyFill="1" applyBorder="1" applyProtection="1">
      <protection hidden="1"/>
    </xf>
    <xf numFmtId="0" fontId="6" fillId="13" borderId="8" xfId="0" applyFont="1" applyFill="1" applyBorder="1" applyAlignment="1" applyProtection="1">
      <alignment horizontal="center"/>
      <protection hidden="1"/>
    </xf>
    <xf numFmtId="0" fontId="6" fillId="13" borderId="9" xfId="0" applyFont="1" applyFill="1" applyBorder="1" applyAlignment="1" applyProtection="1">
      <alignment horizontal="center"/>
      <protection hidden="1"/>
    </xf>
    <xf numFmtId="0" fontId="3" fillId="8" borderId="13" xfId="0" applyFont="1" applyFill="1" applyBorder="1" applyAlignment="1" applyProtection="1">
      <alignment horizontal="center" vertical="center" wrapText="1"/>
      <protection hidden="1"/>
    </xf>
    <xf numFmtId="0" fontId="3" fillId="8" borderId="36" xfId="0" applyFont="1" applyFill="1" applyBorder="1" applyAlignment="1" applyProtection="1">
      <alignment horizontal="left" vertical="center"/>
      <protection hidden="1"/>
    </xf>
    <xf numFmtId="0" fontId="3" fillId="8" borderId="36" xfId="0" applyFont="1" applyFill="1" applyBorder="1" applyAlignment="1" applyProtection="1">
      <alignment horizontal="left" vertical="center" wrapText="1"/>
      <protection hidden="1"/>
    </xf>
    <xf numFmtId="0" fontId="3" fillId="8" borderId="16" xfId="0" applyFont="1" applyFill="1" applyBorder="1" applyAlignment="1" applyProtection="1">
      <alignment horizontal="center" vertical="center"/>
      <protection hidden="1"/>
    </xf>
    <xf numFmtId="14" fontId="15" fillId="0" borderId="11" xfId="0" quotePrefix="1" applyNumberFormat="1" applyFont="1" applyBorder="1" applyAlignment="1" applyProtection="1">
      <alignment horizontal="center"/>
      <protection locked="0" hidden="1"/>
    </xf>
    <xf numFmtId="0" fontId="0" fillId="0" borderId="0" xfId="0" applyFont="1" applyAlignment="1"/>
    <xf numFmtId="49" fontId="41" fillId="10" borderId="0" xfId="3" applyNumberFormat="1" applyFont="1" applyFill="1" applyBorder="1" applyAlignment="1" applyProtection="1">
      <alignment horizontal="left" vertical="center"/>
      <protection hidden="1"/>
    </xf>
    <xf numFmtId="0" fontId="39" fillId="0" borderId="0" xfId="0" applyFont="1"/>
    <xf numFmtId="0" fontId="3" fillId="8" borderId="15" xfId="0" applyFont="1" applyFill="1" applyBorder="1" applyAlignment="1" applyProtection="1">
      <alignment vertical="center" wrapText="1"/>
      <protection hidden="1"/>
    </xf>
    <xf numFmtId="0" fontId="3" fillId="8" borderId="13" xfId="0" applyFont="1" applyFill="1" applyBorder="1" applyAlignment="1" applyProtection="1">
      <alignment vertical="center" wrapText="1"/>
      <protection hidden="1"/>
    </xf>
    <xf numFmtId="0" fontId="3" fillId="8" borderId="14" xfId="0" applyFont="1" applyFill="1" applyBorder="1" applyAlignment="1" applyProtection="1">
      <alignment vertical="center" wrapText="1"/>
      <protection hidden="1"/>
    </xf>
    <xf numFmtId="0" fontId="3" fillId="8" borderId="15" xfId="0" applyFont="1" applyFill="1" applyBorder="1" applyAlignment="1" applyProtection="1">
      <alignment vertical="center"/>
      <protection hidden="1"/>
    </xf>
    <xf numFmtId="0" fontId="3" fillId="8" borderId="13" xfId="0" applyFont="1" applyFill="1" applyBorder="1" applyAlignment="1" applyProtection="1">
      <alignment vertical="center"/>
      <protection hidden="1"/>
    </xf>
    <xf numFmtId="0" fontId="3" fillId="8" borderId="14" xfId="0" applyFont="1" applyFill="1" applyBorder="1" applyAlignment="1" applyProtection="1">
      <alignment vertical="center"/>
      <protection hidden="1"/>
    </xf>
    <xf numFmtId="49" fontId="0" fillId="0" borderId="0" xfId="0" applyNumberFormat="1"/>
    <xf numFmtId="2" fontId="0" fillId="0" borderId="0" xfId="1" applyNumberFormat="1" applyFont="1"/>
    <xf numFmtId="1" fontId="0" fillId="0" borderId="0" xfId="1" applyNumberFormat="1" applyFont="1"/>
    <xf numFmtId="0" fontId="10" fillId="10" borderId="10" xfId="3" applyFont="1" applyFill="1" applyBorder="1" applyAlignment="1" applyProtection="1">
      <alignment vertical="top"/>
      <protection hidden="1"/>
    </xf>
    <xf numFmtId="0" fontId="6" fillId="0" borderId="0" xfId="0" applyFont="1" applyFill="1" applyBorder="1" applyAlignment="1" applyProtection="1">
      <protection hidden="1"/>
    </xf>
    <xf numFmtId="0" fontId="0" fillId="0" borderId="0" xfId="0" applyFont="1"/>
    <xf numFmtId="14" fontId="2" fillId="0" borderId="0" xfId="0" applyNumberFormat="1" applyFont="1"/>
    <xf numFmtId="14" fontId="6" fillId="0" borderId="0" xfId="0" applyNumberFormat="1" applyFont="1" applyFill="1" applyBorder="1" applyProtection="1">
      <protection hidden="1"/>
    </xf>
    <xf numFmtId="0" fontId="2" fillId="0" borderId="0" xfId="0" applyFont="1" applyAlignment="1">
      <alignment wrapText="1"/>
    </xf>
    <xf numFmtId="49" fontId="7" fillId="11" borderId="0" xfId="3" applyNumberFormat="1" applyFont="1" applyFill="1" applyBorder="1" applyAlignment="1" applyProtection="1">
      <alignment horizontal="right" vertical="center"/>
      <protection hidden="1"/>
    </xf>
    <xf numFmtId="49" fontId="7" fillId="11" borderId="20" xfId="3" applyNumberFormat="1" applyFont="1" applyFill="1" applyBorder="1" applyAlignment="1" applyProtection="1">
      <alignment horizontal="right" vertical="center"/>
      <protection hidden="1"/>
    </xf>
    <xf numFmtId="49" fontId="36" fillId="0" borderId="0" xfId="3" applyNumberFormat="1" applyFont="1" applyFill="1" applyBorder="1" applyAlignment="1" applyProtection="1">
      <alignment horizontal="right" vertical="center"/>
      <protection hidden="1"/>
    </xf>
    <xf numFmtId="0" fontId="22" fillId="0" borderId="0" xfId="0" applyFont="1" applyFill="1" applyBorder="1" applyAlignment="1" applyProtection="1">
      <alignment horizontal="left"/>
      <protection hidden="1"/>
    </xf>
    <xf numFmtId="0" fontId="15" fillId="0" borderId="0" xfId="0" applyFont="1" applyFill="1" applyBorder="1" applyAlignment="1" applyProtection="1">
      <alignment horizontal="center"/>
      <protection hidden="1"/>
    </xf>
    <xf numFmtId="49" fontId="6" fillId="0" borderId="12" xfId="0" applyNumberFormat="1" applyFont="1" applyFill="1" applyBorder="1" applyAlignment="1" applyProtection="1">
      <alignment horizontal="center" shrinkToFit="1"/>
      <protection locked="0"/>
    </xf>
    <xf numFmtId="0" fontId="6" fillId="0" borderId="11" xfId="0" applyFont="1" applyBorder="1" applyAlignment="1" applyProtection="1">
      <alignment horizontal="left" vertical="center" wrapText="1"/>
      <protection hidden="1"/>
    </xf>
    <xf numFmtId="49" fontId="7" fillId="11" borderId="0" xfId="3" applyNumberFormat="1" applyFont="1" applyFill="1" applyBorder="1" applyAlignment="1" applyProtection="1">
      <alignment horizontal="right" vertical="center"/>
      <protection hidden="1"/>
    </xf>
    <xf numFmtId="49" fontId="7" fillId="11" borderId="20" xfId="3" applyNumberFormat="1" applyFont="1" applyFill="1" applyBorder="1" applyAlignment="1" applyProtection="1">
      <alignment horizontal="right" vertical="center"/>
      <protection hidden="1"/>
    </xf>
    <xf numFmtId="0" fontId="10" fillId="14" borderId="0" xfId="2" applyFont="1" applyFill="1" applyBorder="1" applyAlignment="1" applyProtection="1">
      <alignment horizontal="left" vertical="top" wrapText="1"/>
      <protection hidden="1"/>
    </xf>
    <xf numFmtId="1" fontId="7" fillId="15" borderId="0" xfId="2" applyNumberFormat="1" applyFont="1" applyFill="1" applyBorder="1" applyAlignment="1" applyProtection="1">
      <alignment horizontal="right"/>
      <protection hidden="1"/>
    </xf>
    <xf numFmtId="1" fontId="7" fillId="15" borderId="3" xfId="2" applyNumberFormat="1" applyFont="1" applyFill="1" applyBorder="1" applyAlignment="1" applyProtection="1">
      <alignment horizontal="right"/>
      <protection hidden="1"/>
    </xf>
    <xf numFmtId="0" fontId="12" fillId="0" borderId="11" xfId="0" applyFont="1" applyBorder="1" applyAlignment="1" applyProtection="1">
      <alignment vertical="center" wrapText="1"/>
      <protection hidden="1"/>
    </xf>
    <xf numFmtId="0" fontId="2" fillId="0" borderId="11" xfId="0" applyFont="1" applyBorder="1" applyAlignment="1" applyProtection="1">
      <alignment vertical="center" wrapText="1"/>
      <protection hidden="1"/>
    </xf>
    <xf numFmtId="14" fontId="6" fillId="0" borderId="13" xfId="0" applyNumberFormat="1" applyFont="1" applyBorder="1" applyAlignment="1" applyProtection="1">
      <alignment horizontal="center" vertical="center" wrapText="1"/>
      <protection locked="0"/>
    </xf>
    <xf numFmtId="0" fontId="6" fillId="0" borderId="14" xfId="0" applyFont="1" applyBorder="1" applyAlignment="1" applyProtection="1">
      <alignment horizontal="center" vertical="center" wrapText="1"/>
      <protection locked="0"/>
    </xf>
    <xf numFmtId="0" fontId="3" fillId="8" borderId="15" xfId="0" applyFont="1" applyFill="1" applyBorder="1" applyAlignment="1" applyProtection="1">
      <alignment horizontal="left" vertical="center" wrapText="1"/>
      <protection hidden="1"/>
    </xf>
    <xf numFmtId="0" fontId="3" fillId="8" borderId="13" xfId="0" applyFont="1" applyFill="1" applyBorder="1" applyAlignment="1" applyProtection="1">
      <alignment horizontal="left" vertical="center" wrapText="1"/>
      <protection hidden="1"/>
    </xf>
    <xf numFmtId="0" fontId="3" fillId="8" borderId="14" xfId="0" applyFont="1" applyFill="1" applyBorder="1" applyAlignment="1" applyProtection="1">
      <alignment horizontal="left" vertical="center" wrapText="1"/>
      <protection hidden="1"/>
    </xf>
    <xf numFmtId="0" fontId="3" fillId="8" borderId="15" xfId="0" applyFont="1" applyFill="1" applyBorder="1" applyAlignment="1" applyProtection="1">
      <alignment horizontal="left" vertical="center"/>
      <protection hidden="1"/>
    </xf>
    <xf numFmtId="0" fontId="3" fillId="8" borderId="13" xfId="0" applyFont="1" applyFill="1" applyBorder="1" applyAlignment="1" applyProtection="1">
      <alignment horizontal="left" vertical="center"/>
      <protection hidden="1"/>
    </xf>
    <xf numFmtId="0" fontId="3" fillId="8" borderId="14" xfId="0" applyFont="1" applyFill="1" applyBorder="1" applyAlignment="1" applyProtection="1">
      <alignment horizontal="left" vertical="center"/>
      <protection hidden="1"/>
    </xf>
    <xf numFmtId="14" fontId="6" fillId="0" borderId="12" xfId="0" applyNumberFormat="1" applyFont="1" applyBorder="1" applyAlignment="1" applyProtection="1">
      <alignment horizontal="center" vertical="center" wrapText="1"/>
      <protection locked="0"/>
    </xf>
    <xf numFmtId="1" fontId="6" fillId="5" borderId="13" xfId="1" applyNumberFormat="1" applyFont="1" applyFill="1" applyBorder="1" applyAlignment="1" applyProtection="1">
      <alignment horizontal="center" vertical="center" wrapText="1" shrinkToFit="1"/>
      <protection hidden="1"/>
    </xf>
    <xf numFmtId="1" fontId="6" fillId="5" borderId="14" xfId="1" applyNumberFormat="1" applyFont="1" applyFill="1" applyBorder="1" applyAlignment="1" applyProtection="1">
      <alignment horizontal="center" vertical="center" wrapText="1" shrinkToFit="1"/>
      <protection hidden="1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27" fillId="9" borderId="23" xfId="0" applyFont="1" applyFill="1" applyBorder="1" applyAlignment="1" applyProtection="1">
      <alignment horizontal="center"/>
      <protection hidden="1"/>
    </xf>
    <xf numFmtId="0" fontId="27" fillId="9" borderId="24" xfId="0" applyFont="1" applyFill="1" applyBorder="1" applyAlignment="1" applyProtection="1">
      <alignment horizontal="center"/>
      <protection hidden="1"/>
    </xf>
    <xf numFmtId="0" fontId="10" fillId="10" borderId="10" xfId="3" applyFont="1" applyFill="1" applyBorder="1" applyAlignment="1" applyProtection="1">
      <alignment horizontal="left" vertical="top" wrapText="1"/>
      <protection hidden="1"/>
    </xf>
    <xf numFmtId="0" fontId="10" fillId="10" borderId="0" xfId="3" applyFont="1" applyFill="1" applyBorder="1" applyAlignment="1" applyProtection="1">
      <alignment horizontal="left" vertical="top" wrapText="1"/>
      <protection hidden="1"/>
    </xf>
    <xf numFmtId="0" fontId="28" fillId="4" borderId="13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6" fillId="0" borderId="13" xfId="4" applyFont="1" applyFill="1" applyBorder="1" applyAlignment="1" applyProtection="1">
      <alignment horizontal="center" vertical="center" wrapText="1" shrinkToFit="1"/>
      <protection locked="0"/>
    </xf>
    <xf numFmtId="0" fontId="38" fillId="8" borderId="11" xfId="0" applyFont="1" applyFill="1" applyBorder="1" applyAlignment="1" applyProtection="1">
      <alignment horizontal="center" vertical="center" wrapText="1"/>
      <protection hidden="1"/>
    </xf>
    <xf numFmtId="0" fontId="6" fillId="0" borderId="12" xfId="0" applyNumberFormat="1" applyFont="1" applyFill="1" applyBorder="1" applyAlignment="1" applyProtection="1">
      <alignment horizontal="center" shrinkToFit="1"/>
      <protection locked="0"/>
    </xf>
    <xf numFmtId="0" fontId="6" fillId="0" borderId="14" xfId="0" applyNumberFormat="1" applyFont="1" applyFill="1" applyBorder="1" applyAlignment="1" applyProtection="1">
      <alignment horizontal="center" shrinkToFit="1"/>
      <protection locked="0"/>
    </xf>
    <xf numFmtId="0" fontId="6" fillId="0" borderId="26" xfId="4" applyFont="1" applyFill="1" applyBorder="1" applyAlignment="1" applyProtection="1">
      <alignment horizontal="left" shrinkToFit="1"/>
      <protection locked="0"/>
    </xf>
    <xf numFmtId="0" fontId="6" fillId="0" borderId="27" xfId="4" applyFont="1" applyFill="1" applyBorder="1" applyAlignment="1" applyProtection="1">
      <alignment horizontal="left" shrinkToFit="1"/>
      <protection locked="0"/>
    </xf>
    <xf numFmtId="0" fontId="6" fillId="0" borderId="28" xfId="4" applyFont="1" applyFill="1" applyBorder="1" applyAlignment="1" applyProtection="1">
      <alignment horizontal="left" shrinkToFit="1"/>
      <protection locked="0"/>
    </xf>
    <xf numFmtId="14" fontId="28" fillId="0" borderId="15" xfId="0" applyNumberFormat="1" applyFont="1" applyFill="1" applyBorder="1" applyAlignment="1" applyProtection="1">
      <alignment horizontal="left" shrinkToFit="1"/>
      <protection locked="0"/>
    </xf>
    <xf numFmtId="14" fontId="28" fillId="0" borderId="13" xfId="0" applyNumberFormat="1" applyFont="1" applyFill="1" applyBorder="1" applyAlignment="1" applyProtection="1">
      <alignment horizontal="left" shrinkToFit="1"/>
      <protection locked="0"/>
    </xf>
    <xf numFmtId="14" fontId="28" fillId="0" borderId="16" xfId="0" applyNumberFormat="1" applyFont="1" applyFill="1" applyBorder="1" applyAlignment="1" applyProtection="1">
      <alignment horizontal="left" shrinkToFit="1"/>
      <protection locked="0"/>
    </xf>
    <xf numFmtId="0" fontId="3" fillId="8" borderId="22" xfId="0" applyFont="1" applyFill="1" applyBorder="1" applyAlignment="1" applyProtection="1">
      <alignment horizontal="left"/>
      <protection hidden="1"/>
    </xf>
    <xf numFmtId="0" fontId="3" fillId="8" borderId="11" xfId="0" applyFont="1" applyFill="1" applyBorder="1" applyAlignment="1" applyProtection="1">
      <alignment horizontal="left"/>
      <protection hidden="1"/>
    </xf>
    <xf numFmtId="0" fontId="32" fillId="0" borderId="0" xfId="4" applyFont="1" applyFill="1" applyBorder="1" applyAlignment="1" applyProtection="1">
      <alignment horizontal="center" wrapText="1" shrinkToFit="1"/>
      <protection hidden="1"/>
    </xf>
    <xf numFmtId="0" fontId="33" fillId="0" borderId="0" xfId="0" applyFont="1" applyFill="1" applyBorder="1" applyAlignment="1" applyProtection="1">
      <alignment horizontal="center" vertical="center" wrapText="1"/>
      <protection hidden="1"/>
    </xf>
    <xf numFmtId="49" fontId="15" fillId="0" borderId="0" xfId="0" applyNumberFormat="1" applyFont="1" applyFill="1" applyBorder="1" applyAlignment="1" applyProtection="1">
      <alignment horizontal="center" shrinkToFit="1"/>
      <protection hidden="1"/>
    </xf>
    <xf numFmtId="0" fontId="15" fillId="0" borderId="0" xfId="0" applyFont="1" applyFill="1" applyBorder="1" applyAlignment="1" applyProtection="1">
      <alignment horizontal="left" vertical="center" wrapText="1"/>
      <protection hidden="1"/>
    </xf>
    <xf numFmtId="49" fontId="36" fillId="0" borderId="0" xfId="3" applyNumberFormat="1" applyFont="1" applyFill="1" applyBorder="1" applyAlignment="1" applyProtection="1">
      <alignment horizontal="right" vertical="center"/>
      <protection hidden="1"/>
    </xf>
    <xf numFmtId="0" fontId="22" fillId="0" borderId="0" xfId="0" applyFont="1" applyFill="1" applyBorder="1" applyAlignment="1" applyProtection="1">
      <alignment horizontal="left"/>
      <protection hidden="1"/>
    </xf>
    <xf numFmtId="0" fontId="15" fillId="0" borderId="0" xfId="0" applyFont="1" applyFill="1" applyBorder="1" applyAlignment="1" applyProtection="1">
      <alignment horizontal="center"/>
      <protection hidden="1"/>
    </xf>
    <xf numFmtId="0" fontId="34" fillId="0" borderId="0" xfId="3" applyFont="1" applyFill="1" applyBorder="1" applyAlignment="1" applyProtection="1">
      <alignment horizontal="left" vertical="top" wrapText="1"/>
      <protection hidden="1"/>
    </xf>
    <xf numFmtId="0" fontId="35" fillId="0" borderId="0" xfId="0" applyFont="1" applyFill="1" applyBorder="1" applyAlignment="1" applyProtection="1">
      <alignment vertical="center" wrapText="1"/>
      <protection hidden="1"/>
    </xf>
    <xf numFmtId="0" fontId="34" fillId="0" borderId="0" xfId="2" applyFont="1" applyFill="1" applyBorder="1" applyAlignment="1" applyProtection="1">
      <alignment horizontal="left" vertical="top" wrapText="1"/>
      <protection hidden="1"/>
    </xf>
    <xf numFmtId="0" fontId="37" fillId="0" borderId="0" xfId="0" applyFont="1" applyFill="1" applyBorder="1" applyAlignment="1" applyProtection="1">
      <alignment vertical="center" wrapText="1"/>
      <protection hidden="1"/>
    </xf>
    <xf numFmtId="0" fontId="24" fillId="8" borderId="11" xfId="0" applyFont="1" applyFill="1" applyBorder="1" applyAlignment="1" applyProtection="1">
      <alignment horizontal="center" vertical="center" wrapText="1"/>
      <protection hidden="1"/>
    </xf>
    <xf numFmtId="49" fontId="6" fillId="0" borderId="12" xfId="0" applyNumberFormat="1" applyFont="1" applyFill="1" applyBorder="1" applyAlignment="1" applyProtection="1">
      <alignment horizontal="center" shrinkToFit="1"/>
      <protection locked="0"/>
    </xf>
    <xf numFmtId="49" fontId="6" fillId="0" borderId="14" xfId="0" applyNumberFormat="1" applyFont="1" applyFill="1" applyBorder="1" applyAlignment="1" applyProtection="1">
      <alignment horizontal="center" shrinkToFit="1"/>
      <protection locked="0"/>
    </xf>
    <xf numFmtId="1" fontId="36" fillId="0" borderId="0" xfId="2" applyNumberFormat="1" applyFont="1" applyFill="1" applyBorder="1" applyAlignment="1" applyProtection="1">
      <alignment horizontal="right"/>
      <protection hidden="1"/>
    </xf>
    <xf numFmtId="0" fontId="28" fillId="0" borderId="15" xfId="0" applyFont="1" applyFill="1" applyBorder="1" applyAlignment="1" applyProtection="1">
      <alignment horizontal="left" shrinkToFit="1"/>
      <protection locked="0"/>
    </xf>
    <xf numFmtId="0" fontId="28" fillId="0" borderId="13" xfId="0" applyFont="1" applyFill="1" applyBorder="1" applyAlignment="1" applyProtection="1">
      <alignment horizontal="left" shrinkToFit="1"/>
      <protection locked="0"/>
    </xf>
    <xf numFmtId="0" fontId="28" fillId="0" borderId="16" xfId="0" applyFont="1" applyFill="1" applyBorder="1" applyAlignment="1" applyProtection="1">
      <alignment horizontal="left" shrinkToFit="1"/>
      <protection locked="0"/>
    </xf>
    <xf numFmtId="14" fontId="6" fillId="0" borderId="13" xfId="0" applyNumberFormat="1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</cellXfs>
  <cellStyles count="5">
    <cellStyle name="Accent1" xfId="2" builtinId="29" customBuiltin="1"/>
    <cellStyle name="Accent2" xfId="3" builtinId="33" customBuiltin="1"/>
    <cellStyle name="Bad" xfId="4" builtinId="27"/>
    <cellStyle name="Normal" xfId="0" builtinId="0"/>
    <cellStyle name="Percent" xfId="1" builtinId="5"/>
  </cellStyles>
  <dxfs count="14">
    <dxf>
      <numFmt numFmtId="30" formatCode="@"/>
      <alignment horizontal="center" vertical="bottom" textRotation="0" wrapText="0" indent="0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color theme="0"/>
      </font>
      <fill>
        <patternFill patternType="solid">
          <bgColor theme="0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color rgb="FF9C0006"/>
      </font>
      <fill>
        <patternFill>
          <bgColor rgb="FFFFC7CE"/>
        </patternFill>
      </fill>
    </dxf>
    <dxf>
      <fill>
        <gradientFill degree="90">
          <stop position="0">
            <color rgb="FFFFC7CE"/>
          </stop>
          <stop position="1">
            <color rgb="FFFFC7CE"/>
          </stop>
        </gradientFill>
      </fill>
    </dxf>
    <dxf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7CE"/>
      <color rgb="FFA4334F"/>
      <color rgb="FF9C0006"/>
      <color rgb="FFFEE889"/>
      <color rgb="FF2B2B2B"/>
      <color rgb="FFEAEAEA"/>
      <color rgb="FFFFCD00"/>
      <color rgb="FF2A4059"/>
      <color rgb="FF63C8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EA6D38-C98A-4C32-AEAB-3A8ED07ABDDF}" name="Table1" displayName="Table1" ref="A1:A259" totalsRowShown="0" dataDxfId="2" headerRowBorderDxfId="3" tableBorderDxfId="1">
  <autoFilter ref="A1:A259" xr:uid="{4AAE7346-0487-45C0-ADAD-94E415819F7B}"/>
  <sortState xmlns:xlrd2="http://schemas.microsoft.com/office/spreadsheetml/2017/richdata2" ref="A2:A259">
    <sortCondition ref="A1:A259"/>
  </sortState>
  <tableColumns count="1">
    <tableColumn id="1" xr3:uid="{F688CCE9-FD7D-4C8D-90AD-8C0F0A7E2F96}" name="QRM ID" dataDxfId="0"/>
  </tableColumns>
  <tableStyleInfo name="TableStyleMedium15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09180-74C6-4C56-924C-B62ED0BB08A0}">
  <sheetPr>
    <tabColor rgb="FF00B050"/>
    <pageSetUpPr fitToPage="1"/>
  </sheetPr>
  <dimension ref="A1:CE182"/>
  <sheetViews>
    <sheetView tabSelected="1" showWhiteSpace="0" view="pageLayout" topLeftCell="A19" zoomScaleNormal="90" zoomScaleSheetLayoutView="95" workbookViewId="0">
      <selection activeCell="G27" sqref="G27"/>
    </sheetView>
  </sheetViews>
  <sheetFormatPr defaultColWidth="9.33203125" defaultRowHeight="14.4" x14ac:dyDescent="0.3"/>
  <cols>
    <col min="1" max="1" width="0.33203125" style="2" customWidth="1"/>
    <col min="2" max="2" width="12.5546875" style="2" customWidth="1"/>
    <col min="3" max="3" width="11.6640625" style="2" customWidth="1"/>
    <col min="4" max="4" width="0.33203125" style="6" customWidth="1"/>
    <col min="5" max="7" width="8.5546875" style="3" customWidth="1"/>
    <col min="8" max="8" width="0.33203125" style="5" customWidth="1"/>
    <col min="9" max="11" width="8.5546875" style="3" customWidth="1"/>
    <col min="12" max="12" width="0.33203125" style="5" customWidth="1"/>
    <col min="13" max="15" width="8.5546875" style="3" customWidth="1"/>
    <col min="16" max="16" width="0.33203125" style="3" customWidth="1"/>
    <col min="17" max="17" width="0.44140625" style="78" customWidth="1"/>
    <col min="18" max="28" width="10.44140625" style="78" hidden="1" customWidth="1"/>
    <col min="29" max="29" width="10.44140625" style="86" hidden="1" customWidth="1"/>
    <col min="30" max="30" width="28.33203125" style="56" hidden="1" customWidth="1"/>
    <col min="31" max="31" width="23.5546875" style="56" hidden="1" customWidth="1"/>
    <col min="32" max="32" width="9.6640625" style="56" hidden="1" customWidth="1"/>
    <col min="33" max="33" width="7.44140625" style="56" hidden="1" customWidth="1"/>
    <col min="34" max="34" width="9.5546875" style="56" hidden="1" customWidth="1"/>
    <col min="35" max="35" width="9.33203125" style="56" hidden="1" customWidth="1"/>
    <col min="36" max="36" width="26.44140625" style="56" hidden="1" customWidth="1"/>
    <col min="37" max="37" width="9.33203125" style="56" hidden="1" customWidth="1"/>
    <col min="38" max="38" width="24.44140625" style="56" hidden="1" customWidth="1"/>
    <col min="39" max="39" width="12.5546875" style="56" hidden="1" customWidth="1"/>
    <col min="40" max="53" width="9.33203125" style="56" hidden="1" customWidth="1"/>
    <col min="54" max="59" width="0" style="56" hidden="1" customWidth="1"/>
    <col min="60" max="60" width="9.6640625" style="56" hidden="1" customWidth="1"/>
    <col min="61" max="61" width="9.33203125" style="56" hidden="1" customWidth="1"/>
    <col min="62" max="69" width="0" style="56" hidden="1" customWidth="1"/>
    <col min="70" max="71" width="9.33203125" style="56" hidden="1" customWidth="1"/>
    <col min="72" max="78" width="0" style="56" hidden="1" customWidth="1"/>
    <col min="79" max="83" width="9.33203125" style="56"/>
    <col min="84" max="16384" width="9.33203125" style="2"/>
  </cols>
  <sheetData>
    <row r="1" spans="1:83" ht="1.5" customHeight="1" thickBot="1" x14ac:dyDescent="0.35">
      <c r="A1" s="27"/>
      <c r="B1" s="220"/>
      <c r="C1" s="220"/>
      <c r="D1" s="220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2"/>
      <c r="P1" s="4"/>
      <c r="Q1" s="87"/>
      <c r="R1" s="87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118"/>
      <c r="AH1" s="56">
        <v>1</v>
      </c>
    </row>
    <row r="2" spans="1:83" ht="30.75" customHeight="1" x14ac:dyDescent="0.3">
      <c r="A2" s="217"/>
      <c r="B2" s="224" t="s">
        <v>0</v>
      </c>
      <c r="C2" s="278" t="s">
        <v>1</v>
      </c>
      <c r="D2" s="278"/>
      <c r="E2" s="278"/>
      <c r="F2" s="262" t="s">
        <v>2</v>
      </c>
      <c r="G2" s="264"/>
      <c r="H2" s="223"/>
      <c r="I2" s="271">
        <v>22310</v>
      </c>
      <c r="J2" s="271"/>
      <c r="K2" s="262" t="s">
        <v>3</v>
      </c>
      <c r="L2" s="263"/>
      <c r="M2" s="264"/>
      <c r="N2" s="260">
        <v>44048</v>
      </c>
      <c r="O2" s="261"/>
      <c r="P2" s="31"/>
      <c r="Q2" s="87"/>
      <c r="R2" s="87"/>
      <c r="S2" s="212"/>
      <c r="T2" s="212"/>
      <c r="U2" s="212"/>
      <c r="V2" s="212"/>
      <c r="W2" s="212"/>
      <c r="X2" s="212"/>
      <c r="Y2" s="212"/>
      <c r="Z2" s="212"/>
      <c r="AA2" s="212"/>
      <c r="AB2" s="212"/>
      <c r="AC2" s="118"/>
      <c r="BB2"/>
      <c r="BC2"/>
      <c r="BD2"/>
      <c r="BE2"/>
      <c r="BF2"/>
      <c r="BG2"/>
      <c r="BH2"/>
      <c r="BI2"/>
      <c r="BJ2"/>
    </row>
    <row r="3" spans="1:83" ht="30.75" customHeight="1" x14ac:dyDescent="0.3">
      <c r="A3" s="218" t="s">
        <v>4</v>
      </c>
      <c r="B3" s="225" t="s">
        <v>4</v>
      </c>
      <c r="C3" s="276" t="s">
        <v>5</v>
      </c>
      <c r="D3" s="276"/>
      <c r="E3" s="276"/>
      <c r="F3" s="262" t="s">
        <v>6</v>
      </c>
      <c r="G3" s="264"/>
      <c r="H3" s="226"/>
      <c r="I3" s="277" t="s">
        <v>7</v>
      </c>
      <c r="J3" s="271"/>
      <c r="K3" s="265" t="s">
        <v>8</v>
      </c>
      <c r="L3" s="266"/>
      <c r="M3" s="267"/>
      <c r="N3" s="271" t="s">
        <v>9</v>
      </c>
      <c r="O3" s="261"/>
      <c r="P3" s="32"/>
      <c r="Q3" s="87"/>
      <c r="R3" s="87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118"/>
      <c r="BB3"/>
      <c r="BC3"/>
      <c r="BD3"/>
      <c r="BE3"/>
      <c r="BF3"/>
      <c r="BG3"/>
      <c r="BH3"/>
      <c r="BI3"/>
      <c r="BJ3"/>
    </row>
    <row r="4" spans="1:83" ht="30.75" customHeight="1" thickBot="1" x14ac:dyDescent="0.35">
      <c r="A4" s="219"/>
      <c r="B4" s="225" t="s">
        <v>10</v>
      </c>
      <c r="C4" s="260">
        <v>43994</v>
      </c>
      <c r="D4" s="260"/>
      <c r="E4" s="260"/>
      <c r="F4" s="265" t="s">
        <v>11</v>
      </c>
      <c r="G4" s="267"/>
      <c r="H4" s="226"/>
      <c r="I4" s="268">
        <v>44027</v>
      </c>
      <c r="J4" s="260"/>
      <c r="K4" s="262" t="s">
        <v>12</v>
      </c>
      <c r="L4" s="263"/>
      <c r="M4" s="264"/>
      <c r="N4" s="269">
        <f>IF(OR(C4="",C4=""),"",_xlfn.DAYS(I4,C4)+1)</f>
        <v>34</v>
      </c>
      <c r="O4" s="270"/>
      <c r="P4" s="32"/>
      <c r="Q4" s="87"/>
      <c r="R4" s="87"/>
      <c r="T4" s="212"/>
      <c r="U4" s="212"/>
      <c r="V4" s="212"/>
      <c r="W4" s="212"/>
      <c r="X4" s="212"/>
      <c r="Y4" s="212"/>
      <c r="Z4" s="212"/>
      <c r="AA4" s="212"/>
      <c r="AB4" s="212"/>
      <c r="AC4" s="118"/>
      <c r="BB4"/>
      <c r="BC4"/>
      <c r="BD4"/>
      <c r="BE4"/>
      <c r="BF4"/>
      <c r="BG4"/>
      <c r="BH4"/>
      <c r="BI4"/>
      <c r="BJ4"/>
    </row>
    <row r="5" spans="1:83" ht="1.5" customHeight="1" thickBot="1" x14ac:dyDescent="0.35">
      <c r="A5" s="21"/>
      <c r="B5" s="7"/>
      <c r="C5" s="7"/>
      <c r="D5" s="8"/>
      <c r="E5" s="7"/>
      <c r="F5" s="7"/>
      <c r="G5" s="7"/>
      <c r="H5" s="9"/>
      <c r="I5" s="7"/>
      <c r="J5" s="7"/>
      <c r="K5" s="10"/>
      <c r="L5" s="10"/>
      <c r="M5" s="7"/>
      <c r="N5" s="7"/>
      <c r="O5" s="10"/>
      <c r="P5" s="32"/>
      <c r="Q5" s="87"/>
      <c r="R5" s="87"/>
      <c r="S5" s="212"/>
      <c r="T5" s="212"/>
      <c r="U5" s="212"/>
      <c r="V5" s="212"/>
      <c r="W5" s="212"/>
      <c r="X5" s="212"/>
      <c r="Y5" s="212"/>
      <c r="Z5" s="212"/>
      <c r="AA5" s="212"/>
      <c r="AB5" s="212"/>
      <c r="AC5" s="118"/>
      <c r="AG5" s="56" t="s">
        <v>13</v>
      </c>
      <c r="BB5"/>
      <c r="BC5"/>
      <c r="BD5"/>
      <c r="BE5"/>
      <c r="BF5"/>
      <c r="BG5"/>
      <c r="BH5"/>
      <c r="BI5"/>
      <c r="BJ5"/>
    </row>
    <row r="6" spans="1:83" s="1" customFormat="1" ht="33" customHeight="1" thickTop="1" thickBot="1" x14ac:dyDescent="0.35">
      <c r="A6" s="22"/>
      <c r="B6" s="272" t="s">
        <v>14</v>
      </c>
      <c r="C6" s="273"/>
      <c r="D6" s="42"/>
      <c r="E6" s="43" t="s">
        <v>15</v>
      </c>
      <c r="F6" s="43" t="s">
        <v>16</v>
      </c>
      <c r="G6" s="43" t="s">
        <v>17</v>
      </c>
      <c r="H6" s="44"/>
      <c r="I6" s="43" t="s">
        <v>18</v>
      </c>
      <c r="J6" s="43" t="s">
        <v>19</v>
      </c>
      <c r="K6" s="43" t="s">
        <v>20</v>
      </c>
      <c r="L6" s="45"/>
      <c r="M6" s="43" t="s">
        <v>21</v>
      </c>
      <c r="N6" s="43" t="s">
        <v>22</v>
      </c>
      <c r="O6" s="46" t="s">
        <v>23</v>
      </c>
      <c r="P6" s="12"/>
      <c r="Q6" s="87"/>
      <c r="R6" s="87" t="s">
        <v>24</v>
      </c>
      <c r="S6" s="212" t="s">
        <v>25</v>
      </c>
      <c r="T6" s="1" t="s">
        <v>26</v>
      </c>
      <c r="U6" s="243" t="s">
        <v>27</v>
      </c>
      <c r="V6" s="245" t="s">
        <v>28</v>
      </c>
      <c r="W6" s="245" t="s">
        <v>29</v>
      </c>
      <c r="X6" s="1" t="s">
        <v>30</v>
      </c>
      <c r="Y6" s="1" t="s">
        <v>31</v>
      </c>
      <c r="Z6" s="1" t="s">
        <v>32</v>
      </c>
      <c r="AA6" s="1" t="s">
        <v>33</v>
      </c>
      <c r="AB6" s="212"/>
      <c r="AC6" s="57"/>
      <c r="AD6" s="58" t="s">
        <v>34</v>
      </c>
      <c r="AE6" s="59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/>
      <c r="BC6"/>
      <c r="BD6"/>
      <c r="BE6"/>
      <c r="BF6"/>
      <c r="BH6"/>
      <c r="BI6"/>
      <c r="BJ6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</row>
    <row r="7" spans="1:83" ht="21" customHeight="1" thickBot="1" x14ac:dyDescent="0.35">
      <c r="A7" s="19"/>
      <c r="B7" s="274" t="s">
        <v>14</v>
      </c>
      <c r="C7" s="275"/>
      <c r="D7" s="48"/>
      <c r="E7" s="104"/>
      <c r="F7" s="104"/>
      <c r="G7" s="105"/>
      <c r="H7" s="99"/>
      <c r="I7" s="98"/>
      <c r="J7" s="98"/>
      <c r="K7" s="98"/>
      <c r="L7" s="99"/>
      <c r="M7" s="100"/>
      <c r="N7" s="98"/>
      <c r="O7" s="101"/>
      <c r="P7" s="32"/>
      <c r="Q7" s="87"/>
      <c r="R7" s="87" t="s">
        <v>35</v>
      </c>
      <c r="S7" s="241" t="str">
        <f>C2</f>
        <v xml:space="preserve"> Example Facility</v>
      </c>
      <c r="T7" s="1">
        <f>I2</f>
        <v>22310</v>
      </c>
      <c r="U7" s="243">
        <f>N2</f>
        <v>44048</v>
      </c>
      <c r="V7" s="241" t="str">
        <f>C3</f>
        <v>Case</v>
      </c>
      <c r="W7" s="241" t="str">
        <f>I3</f>
        <v>Study</v>
      </c>
      <c r="X7" s="212" t="str">
        <f>N3</f>
        <v>KBXE1</v>
      </c>
      <c r="Y7" s="244">
        <f>C4</f>
        <v>43994</v>
      </c>
      <c r="Z7" s="244">
        <f>I4</f>
        <v>44027</v>
      </c>
      <c r="AA7" s="244">
        <f>N4</f>
        <v>34</v>
      </c>
      <c r="AB7" s="212"/>
      <c r="AC7" s="118"/>
      <c r="AD7" s="61" t="s">
        <v>36</v>
      </c>
      <c r="AE7" s="62" t="s">
        <v>37</v>
      </c>
      <c r="BB7"/>
      <c r="BC7"/>
      <c r="BD7"/>
      <c r="BE7"/>
      <c r="BF7"/>
      <c r="BG7"/>
      <c r="BH7"/>
      <c r="BI7"/>
      <c r="BJ7"/>
    </row>
    <row r="8" spans="1:83" ht="18.75" customHeight="1" x14ac:dyDescent="0.3">
      <c r="A8" s="129"/>
      <c r="B8" s="259" t="s">
        <v>38</v>
      </c>
      <c r="C8" s="259"/>
      <c r="D8" s="94"/>
      <c r="E8" s="124" t="s">
        <v>39</v>
      </c>
      <c r="F8" s="124" t="s">
        <v>40</v>
      </c>
      <c r="G8" s="124" t="s">
        <v>39</v>
      </c>
      <c r="H8" s="120"/>
      <c r="I8" s="121">
        <f t="shared" ref="I8:I14" si="0">IFERROR(INDEX($AE$8:$AE$18,MATCH(E8,$AD$8:$AD$18,0)),"")</f>
        <v>5</v>
      </c>
      <c r="J8" s="122" t="str">
        <f t="shared" ref="J8:J14" si="1">IFERROR(INDEX($AF$8:$AF$18,MATCH(F8,$AD$8:$AD$18,0)),"")</f>
        <v>Yes</v>
      </c>
      <c r="K8" s="121">
        <f t="shared" ref="K8:K14" si="2">IFERROR(INDEX($AE$8:$AE$18,MATCH(G8,$AD$8:$AD$18,0)),"")</f>
        <v>5</v>
      </c>
      <c r="L8" s="120"/>
      <c r="M8" s="121" t="str">
        <f>IFERROR(IF(OR(F8="-Dash",E8="",F8="",G8="",J8="No"),"",IF(OR(K8&lt;AG8,G8=$AD$14,G8=$AD$15,G8=$AD$16,G8=$AD$17,G8=$AD$18),"UnMet","Met")),"")</f>
        <v>UnMet</v>
      </c>
      <c r="N8" s="121">
        <f>IFERROR((K8-I8),"")</f>
        <v>0</v>
      </c>
      <c r="O8" s="123">
        <f t="shared" ref="O8:O14" si="3">IFERROR(N8/$N$4,"")</f>
        <v>0</v>
      </c>
      <c r="P8" s="97"/>
      <c r="Q8" s="87"/>
      <c r="R8" s="87"/>
      <c r="S8" s="212"/>
      <c r="T8" s="116"/>
      <c r="U8" s="116"/>
      <c r="V8" s="116"/>
      <c r="W8" s="212"/>
      <c r="X8" s="212"/>
      <c r="Y8" s="212"/>
      <c r="Z8" s="212"/>
      <c r="AA8" s="212"/>
      <c r="AB8" s="212"/>
      <c r="AC8" s="118"/>
      <c r="AD8" s="63" t="s">
        <v>41</v>
      </c>
      <c r="AE8" s="64">
        <v>1</v>
      </c>
      <c r="AF8" s="114" t="s">
        <v>42</v>
      </c>
      <c r="AG8" s="65">
        <f>IFERROR(INDEX($AE$8:$AE$18,MATCH(F8,$AD$8:$AD$18,0)),"")</f>
        <v>6</v>
      </c>
      <c r="BB8"/>
      <c r="BC8"/>
      <c r="BD8"/>
      <c r="BE8"/>
      <c r="BF8"/>
      <c r="BG8"/>
      <c r="BH8"/>
      <c r="BI8"/>
      <c r="BJ8"/>
    </row>
    <row r="9" spans="1:83" ht="18.75" customHeight="1" x14ac:dyDescent="0.3">
      <c r="A9" s="129"/>
      <c r="B9" s="259" t="s">
        <v>43</v>
      </c>
      <c r="C9" s="259"/>
      <c r="D9" s="95"/>
      <c r="E9" s="124" t="s">
        <v>39</v>
      </c>
      <c r="F9" s="124" t="s">
        <v>40</v>
      </c>
      <c r="G9" s="124" t="s">
        <v>44</v>
      </c>
      <c r="H9" s="120"/>
      <c r="I9" s="121">
        <f t="shared" si="0"/>
        <v>5</v>
      </c>
      <c r="J9" s="122" t="str">
        <f t="shared" si="1"/>
        <v>Yes</v>
      </c>
      <c r="K9" s="121">
        <f t="shared" si="2"/>
        <v>4</v>
      </c>
      <c r="L9" s="120"/>
      <c r="M9" s="121" t="str">
        <f t="shared" ref="M9:M14" si="4">IFERROR(IF(OR(F9="-Dash",E9="",F9="",G9="",J9="No"),"",IF(OR(K9&lt;AG9,G9=$AD$14,G9=$AD$15,G9=$AD$16,G9=$AD$17,G9=$AD$18),"UnMet","Met")),"")</f>
        <v>UnMet</v>
      </c>
      <c r="N9" s="121">
        <f t="shared" ref="N9:N14" si="5">IFERROR((K9-I9),"")</f>
        <v>-1</v>
      </c>
      <c r="O9" s="123">
        <f t="shared" si="3"/>
        <v>-2.9411764705882353E-2</v>
      </c>
      <c r="P9" s="97"/>
      <c r="Q9" s="87"/>
      <c r="R9" s="87"/>
      <c r="S9" s="212"/>
      <c r="T9" s="116"/>
      <c r="U9" s="116"/>
      <c r="V9" s="116"/>
      <c r="W9" s="212"/>
      <c r="X9" s="212"/>
      <c r="Y9" s="212"/>
      <c r="Z9" s="212"/>
      <c r="AA9" s="212"/>
      <c r="AB9" s="212"/>
      <c r="AC9" s="118"/>
      <c r="AD9" s="63" t="s">
        <v>45</v>
      </c>
      <c r="AE9" s="64">
        <v>2</v>
      </c>
      <c r="AF9" s="114" t="s">
        <v>42</v>
      </c>
      <c r="AG9" s="65">
        <f t="shared" ref="AG9:AG14" si="6">IFERROR(INDEX($AE$8:$AE$18,MATCH(F9,$AD$8:$AD$18,0)),"")</f>
        <v>6</v>
      </c>
      <c r="BB9"/>
      <c r="BC9"/>
      <c r="BD9"/>
      <c r="BE9"/>
      <c r="BF9"/>
      <c r="BG9"/>
      <c r="BH9"/>
      <c r="BI9"/>
      <c r="BJ9"/>
    </row>
    <row r="10" spans="1:83" ht="18.75" customHeight="1" x14ac:dyDescent="0.3">
      <c r="A10" s="129"/>
      <c r="B10" s="259" t="s">
        <v>46</v>
      </c>
      <c r="C10" s="259"/>
      <c r="D10" s="95"/>
      <c r="E10" s="124" t="s">
        <v>47</v>
      </c>
      <c r="F10" s="124" t="s">
        <v>40</v>
      </c>
      <c r="G10" s="124" t="s">
        <v>47</v>
      </c>
      <c r="H10" s="120"/>
      <c r="I10" s="121">
        <f t="shared" si="0"/>
        <v>3</v>
      </c>
      <c r="J10" s="122" t="str">
        <f t="shared" si="1"/>
        <v>Yes</v>
      </c>
      <c r="K10" s="121">
        <f t="shared" si="2"/>
        <v>3</v>
      </c>
      <c r="L10" s="120"/>
      <c r="M10" s="121" t="str">
        <f t="shared" si="4"/>
        <v>UnMet</v>
      </c>
      <c r="N10" s="121">
        <f t="shared" si="5"/>
        <v>0</v>
      </c>
      <c r="O10" s="123">
        <f t="shared" si="3"/>
        <v>0</v>
      </c>
      <c r="P10" s="97"/>
      <c r="Q10" s="87"/>
      <c r="R10" s="87"/>
      <c r="S10" s="212"/>
      <c r="T10" s="116"/>
      <c r="U10" s="116"/>
      <c r="V10" s="116"/>
      <c r="W10" s="212"/>
      <c r="X10" s="212"/>
      <c r="Y10" s="212"/>
      <c r="Z10" s="212"/>
      <c r="AA10" s="212"/>
      <c r="AB10" s="212"/>
      <c r="AC10" s="118"/>
      <c r="AD10" s="63" t="s">
        <v>47</v>
      </c>
      <c r="AE10" s="64">
        <v>3</v>
      </c>
      <c r="AF10" s="114" t="s">
        <v>42</v>
      </c>
      <c r="AG10" s="65">
        <f t="shared" si="6"/>
        <v>6</v>
      </c>
      <c r="BB10"/>
      <c r="BC10"/>
      <c r="BD10"/>
      <c r="BE10"/>
      <c r="BF10"/>
      <c r="BG10"/>
      <c r="BH10"/>
      <c r="BI10"/>
      <c r="BJ10"/>
      <c r="BK10" s="78"/>
      <c r="BL10" s="78"/>
    </row>
    <row r="11" spans="1:83" ht="18.75" customHeight="1" x14ac:dyDescent="0.3">
      <c r="A11" s="129"/>
      <c r="B11" s="259" t="s">
        <v>48</v>
      </c>
      <c r="C11" s="259"/>
      <c r="D11" s="95"/>
      <c r="E11" s="124" t="s">
        <v>47</v>
      </c>
      <c r="F11" s="124" t="s">
        <v>47</v>
      </c>
      <c r="G11" s="124" t="s">
        <v>47</v>
      </c>
      <c r="H11" s="120"/>
      <c r="I11" s="121">
        <f t="shared" si="0"/>
        <v>3</v>
      </c>
      <c r="J11" s="122" t="str">
        <f t="shared" si="1"/>
        <v>Yes</v>
      </c>
      <c r="K11" s="121">
        <f t="shared" si="2"/>
        <v>3</v>
      </c>
      <c r="L11" s="120"/>
      <c r="M11" s="121" t="str">
        <f t="shared" si="4"/>
        <v>Met</v>
      </c>
      <c r="N11" s="121">
        <f t="shared" si="5"/>
        <v>0</v>
      </c>
      <c r="O11" s="123">
        <f t="shared" si="3"/>
        <v>0</v>
      </c>
      <c r="P11" s="97"/>
      <c r="Q11" s="87"/>
      <c r="R11" s="87"/>
      <c r="S11" s="212"/>
      <c r="T11" s="116"/>
      <c r="U11" s="116"/>
      <c r="V11" s="116"/>
      <c r="W11" s="212"/>
      <c r="X11" s="212"/>
      <c r="Y11" s="212"/>
      <c r="Z11" s="212"/>
      <c r="AA11" s="212"/>
      <c r="AB11" s="212"/>
      <c r="AC11" s="118"/>
      <c r="AD11" s="63" t="s">
        <v>44</v>
      </c>
      <c r="AE11" s="64">
        <v>4</v>
      </c>
      <c r="AF11" s="114" t="s">
        <v>42</v>
      </c>
      <c r="AG11" s="65">
        <f t="shared" si="6"/>
        <v>3</v>
      </c>
      <c r="BB11"/>
      <c r="BC11"/>
      <c r="BD11"/>
      <c r="BE11"/>
      <c r="BF11"/>
      <c r="BG11"/>
      <c r="BH11"/>
      <c r="BI11"/>
      <c r="BJ11"/>
      <c r="BK11" s="212"/>
      <c r="BL11" s="212"/>
    </row>
    <row r="12" spans="1:83" ht="18.75" customHeight="1" x14ac:dyDescent="0.3">
      <c r="A12" s="129"/>
      <c r="B12" s="259" t="s">
        <v>49</v>
      </c>
      <c r="C12" s="259"/>
      <c r="D12" s="95"/>
      <c r="E12" s="124" t="s">
        <v>47</v>
      </c>
      <c r="F12" s="124" t="s">
        <v>47</v>
      </c>
      <c r="G12" s="124" t="s">
        <v>47</v>
      </c>
      <c r="H12" s="120"/>
      <c r="I12" s="121">
        <f t="shared" si="0"/>
        <v>3</v>
      </c>
      <c r="J12" s="122" t="str">
        <f t="shared" si="1"/>
        <v>Yes</v>
      </c>
      <c r="K12" s="121">
        <f t="shared" si="2"/>
        <v>3</v>
      </c>
      <c r="L12" s="120"/>
      <c r="M12" s="121" t="str">
        <f t="shared" si="4"/>
        <v>Met</v>
      </c>
      <c r="N12" s="121">
        <f t="shared" si="5"/>
        <v>0</v>
      </c>
      <c r="O12" s="123">
        <f t="shared" si="3"/>
        <v>0</v>
      </c>
      <c r="P12" s="97"/>
      <c r="Q12" s="88"/>
      <c r="R12" s="87"/>
      <c r="S12" s="212"/>
      <c r="T12" s="116"/>
      <c r="U12" s="116"/>
      <c r="V12" s="116"/>
      <c r="W12" s="212"/>
      <c r="X12" s="212"/>
      <c r="Y12" s="212"/>
      <c r="Z12" s="212"/>
      <c r="AA12" s="212"/>
      <c r="AB12" s="212"/>
      <c r="AC12" s="118"/>
      <c r="AD12" s="66" t="s">
        <v>39</v>
      </c>
      <c r="AE12" s="67">
        <v>5</v>
      </c>
      <c r="AF12" s="114" t="s">
        <v>42</v>
      </c>
      <c r="AG12" s="65">
        <f t="shared" si="6"/>
        <v>3</v>
      </c>
      <c r="BB12"/>
      <c r="BC12"/>
      <c r="BD12"/>
      <c r="BE12"/>
      <c r="BF12"/>
      <c r="BG12"/>
      <c r="BH12"/>
      <c r="BI12"/>
      <c r="BJ12"/>
      <c r="BK12" s="212"/>
      <c r="BL12" s="212"/>
    </row>
    <row r="13" spans="1:83" ht="18.75" customHeight="1" x14ac:dyDescent="0.3">
      <c r="A13" s="129"/>
      <c r="B13" s="259" t="s">
        <v>50</v>
      </c>
      <c r="C13" s="259"/>
      <c r="D13" s="95"/>
      <c r="E13" s="124" t="s">
        <v>45</v>
      </c>
      <c r="F13" s="124" t="s">
        <v>47</v>
      </c>
      <c r="G13" s="124" t="s">
        <v>47</v>
      </c>
      <c r="H13" s="120"/>
      <c r="I13" s="121">
        <f t="shared" si="0"/>
        <v>2</v>
      </c>
      <c r="J13" s="122" t="str">
        <f t="shared" si="1"/>
        <v>Yes</v>
      </c>
      <c r="K13" s="121">
        <f t="shared" si="2"/>
        <v>3</v>
      </c>
      <c r="L13" s="120"/>
      <c r="M13" s="121" t="str">
        <f t="shared" si="4"/>
        <v>Met</v>
      </c>
      <c r="N13" s="121">
        <f t="shared" si="5"/>
        <v>1</v>
      </c>
      <c r="O13" s="123">
        <f t="shared" si="3"/>
        <v>2.9411764705882353E-2</v>
      </c>
      <c r="P13" s="97"/>
      <c r="Q13" s="87"/>
      <c r="R13" s="87"/>
      <c r="S13" s="212"/>
      <c r="T13" s="116"/>
      <c r="U13" s="116"/>
      <c r="V13" s="116"/>
      <c r="W13" s="212"/>
      <c r="X13" s="212"/>
      <c r="Y13" s="212"/>
      <c r="Z13" s="212"/>
      <c r="AA13" s="212"/>
      <c r="AB13" s="212"/>
      <c r="AC13" s="118"/>
      <c r="AD13" s="66" t="s">
        <v>40</v>
      </c>
      <c r="AE13" s="67">
        <v>6</v>
      </c>
      <c r="AF13" s="114" t="s">
        <v>42</v>
      </c>
      <c r="AG13" s="65">
        <f t="shared" si="6"/>
        <v>3</v>
      </c>
      <c r="BB13"/>
      <c r="BC13"/>
      <c r="BD13"/>
      <c r="BE13"/>
      <c r="BF13"/>
      <c r="BG13"/>
      <c r="BH13"/>
      <c r="BI13"/>
      <c r="BJ13"/>
      <c r="BK13" s="213"/>
      <c r="BL13" s="212"/>
    </row>
    <row r="14" spans="1:83" ht="18.75" customHeight="1" thickBot="1" x14ac:dyDescent="0.35">
      <c r="A14" s="129"/>
      <c r="B14" s="259" t="s">
        <v>51</v>
      </c>
      <c r="C14" s="259"/>
      <c r="D14" s="96"/>
      <c r="E14" s="124" t="s">
        <v>47</v>
      </c>
      <c r="F14" s="124" t="s">
        <v>47</v>
      </c>
      <c r="G14" s="124" t="s">
        <v>47</v>
      </c>
      <c r="H14" s="120"/>
      <c r="I14" s="121">
        <f t="shared" si="0"/>
        <v>3</v>
      </c>
      <c r="J14" s="122" t="str">
        <f t="shared" si="1"/>
        <v>Yes</v>
      </c>
      <c r="K14" s="121">
        <f t="shared" si="2"/>
        <v>3</v>
      </c>
      <c r="L14" s="120"/>
      <c r="M14" s="121" t="str">
        <f t="shared" si="4"/>
        <v>Met</v>
      </c>
      <c r="N14" s="121">
        <f t="shared" si="5"/>
        <v>0</v>
      </c>
      <c r="O14" s="123">
        <f t="shared" si="3"/>
        <v>0</v>
      </c>
      <c r="P14" s="97"/>
      <c r="Q14" s="87"/>
      <c r="R14" s="87"/>
      <c r="S14" s="212"/>
      <c r="T14" s="116"/>
      <c r="U14" s="116"/>
      <c r="V14" s="116"/>
      <c r="W14" s="212"/>
      <c r="X14" s="212"/>
      <c r="Y14" s="212"/>
      <c r="Z14" s="212"/>
      <c r="AA14" s="212"/>
      <c r="AB14" s="212"/>
      <c r="AC14" s="118"/>
      <c r="AD14" s="68" t="s">
        <v>52</v>
      </c>
      <c r="AE14" s="69">
        <v>1</v>
      </c>
      <c r="AF14" s="114" t="s">
        <v>53</v>
      </c>
      <c r="AG14" s="65">
        <f t="shared" si="6"/>
        <v>3</v>
      </c>
      <c r="BA14" s="216" t="s">
        <v>12</v>
      </c>
      <c r="BB14"/>
      <c r="BC14"/>
      <c r="BD14"/>
      <c r="BE14"/>
      <c r="BF14"/>
      <c r="BG14"/>
      <c r="BH14"/>
      <c r="BI14"/>
      <c r="BJ14"/>
      <c r="BK14" s="212"/>
      <c r="BL14" s="212"/>
    </row>
    <row r="15" spans="1:83" ht="20.25" customHeight="1" x14ac:dyDescent="0.3">
      <c r="A15" s="19"/>
      <c r="B15" s="229" t="s">
        <v>54</v>
      </c>
      <c r="C15" s="246"/>
      <c r="D15" s="49"/>
      <c r="E15" s="253" t="s">
        <v>55</v>
      </c>
      <c r="F15" s="253"/>
      <c r="G15" s="253"/>
      <c r="H15" s="15"/>
      <c r="I15" s="102">
        <f>SUM(I8:I14)</f>
        <v>24</v>
      </c>
      <c r="J15" s="102">
        <f>COUNTIF(J8:J14,"Yes")</f>
        <v>7</v>
      </c>
      <c r="K15" s="102">
        <f t="shared" ref="K15" si="7">SUM(K8:K14)</f>
        <v>24</v>
      </c>
      <c r="L15" s="93"/>
      <c r="M15" s="102">
        <f>COUNTIF(M8:M14,"Met")</f>
        <v>4</v>
      </c>
      <c r="N15" s="102">
        <f>IFERROR(K15-I15,"")</f>
        <v>0</v>
      </c>
      <c r="O15" s="103">
        <f>IFERROR(N15/N4,"")</f>
        <v>0</v>
      </c>
      <c r="P15" s="32"/>
      <c r="Q15" s="87"/>
      <c r="R15" s="87"/>
      <c r="S15" s="212"/>
      <c r="T15" s="116"/>
      <c r="U15" s="116"/>
      <c r="V15" s="116"/>
      <c r="W15" s="212"/>
      <c r="X15" s="212"/>
      <c r="Y15" s="212"/>
      <c r="Z15" s="212"/>
      <c r="AA15" s="212"/>
      <c r="AB15" s="212"/>
      <c r="AC15" s="118"/>
      <c r="AD15" s="70" t="s">
        <v>56</v>
      </c>
      <c r="AE15" s="71">
        <v>1</v>
      </c>
      <c r="AF15" s="114" t="s">
        <v>53</v>
      </c>
      <c r="AG15" s="65"/>
      <c r="BB15"/>
      <c r="BC15"/>
      <c r="BD15"/>
      <c r="BE15"/>
      <c r="BF15"/>
      <c r="BG15"/>
      <c r="BH15"/>
      <c r="BI15"/>
      <c r="BJ15"/>
      <c r="BK15" s="214"/>
      <c r="BL15" s="212"/>
    </row>
    <row r="16" spans="1:83" ht="20.25" customHeight="1" thickBot="1" x14ac:dyDescent="0.35">
      <c r="A16" s="19"/>
      <c r="B16" s="229" t="s">
        <v>54</v>
      </c>
      <c r="C16" s="247"/>
      <c r="D16" s="247"/>
      <c r="E16" s="254" t="s">
        <v>57</v>
      </c>
      <c r="F16" s="254"/>
      <c r="G16" s="254"/>
      <c r="H16" s="16"/>
      <c r="I16" s="89">
        <f>IFERROR((I15/42),"")</f>
        <v>0.5714285714285714</v>
      </c>
      <c r="J16" s="90"/>
      <c r="K16" s="89">
        <f>IFERROR((K15/42),"")</f>
        <v>0.5714285714285714</v>
      </c>
      <c r="L16" s="91"/>
      <c r="M16" s="89">
        <f>IFERROR($M$15/SUM(COUNTIF($M$8:$M$14,"Met")+COUNTIF($M$8:$M$14,"UnMet")),"")</f>
        <v>0.5714285714285714</v>
      </c>
      <c r="N16" s="90"/>
      <c r="O16" s="92"/>
      <c r="P16" s="32"/>
      <c r="Q16" s="87"/>
      <c r="R16" s="87"/>
      <c r="S16" s="212"/>
      <c r="T16" s="212"/>
      <c r="U16" s="212"/>
      <c r="V16" s="212"/>
      <c r="W16" s="212"/>
      <c r="X16" s="212"/>
      <c r="Y16" s="212"/>
      <c r="Z16" s="212"/>
      <c r="AA16" s="212"/>
      <c r="AB16" s="212"/>
      <c r="AC16" s="118"/>
      <c r="AD16" s="70">
        <v>88</v>
      </c>
      <c r="AE16" s="71">
        <v>1</v>
      </c>
      <c r="AF16" s="114" t="s">
        <v>53</v>
      </c>
      <c r="AG16" s="65"/>
      <c r="BB16"/>
      <c r="BC16"/>
      <c r="BD16"/>
      <c r="BE16"/>
      <c r="BF16"/>
      <c r="BG16"/>
      <c r="BH16"/>
      <c r="BI16"/>
      <c r="BJ16"/>
      <c r="BK16" s="212"/>
      <c r="BL16" s="212"/>
    </row>
    <row r="17" spans="1:64" ht="21.75" customHeight="1" x14ac:dyDescent="0.3">
      <c r="A17" s="19"/>
      <c r="B17" s="255" t="s">
        <v>54</v>
      </c>
      <c r="C17" s="255"/>
      <c r="D17" s="50"/>
      <c r="E17" s="51"/>
      <c r="F17" s="51"/>
      <c r="G17" s="52"/>
      <c r="H17" s="53"/>
      <c r="I17" s="54"/>
      <c r="J17" s="54"/>
      <c r="K17" s="54"/>
      <c r="L17" s="41"/>
      <c r="M17" s="55"/>
      <c r="N17" s="54"/>
      <c r="O17" s="54"/>
      <c r="P17" s="32"/>
      <c r="Q17" s="87"/>
      <c r="R17" s="87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118"/>
      <c r="AD17" s="68">
        <v>10</v>
      </c>
      <c r="AE17" s="69">
        <v>1</v>
      </c>
      <c r="AF17" s="114" t="s">
        <v>53</v>
      </c>
      <c r="AG17" s="65"/>
      <c r="BB17"/>
      <c r="BC17"/>
      <c r="BD17"/>
      <c r="BE17"/>
      <c r="BF17"/>
      <c r="BG17"/>
      <c r="BH17"/>
      <c r="BI17"/>
      <c r="BJ17"/>
      <c r="BK17" s="212"/>
      <c r="BL17" s="212"/>
    </row>
    <row r="18" spans="1:64" ht="18.75" customHeight="1" thickBot="1" x14ac:dyDescent="0.35">
      <c r="A18" s="129"/>
      <c r="B18" s="252" t="s">
        <v>58</v>
      </c>
      <c r="C18" s="252"/>
      <c r="D18" s="130"/>
      <c r="E18" s="124" t="s">
        <v>44</v>
      </c>
      <c r="F18" s="124" t="s">
        <v>44</v>
      </c>
      <c r="G18" s="124" t="s">
        <v>44</v>
      </c>
      <c r="H18" s="125"/>
      <c r="I18" s="126">
        <f>IFERROR(INDEX($AE$8:$AE$18,MATCH(E18,$AD$8:$AD$18,0)),"")</f>
        <v>4</v>
      </c>
      <c r="J18" s="126" t="str">
        <f>IFERROR(INDEX($AF$8:$AF$18,MATCH(F18,$AD$8:$AD$18,0)),"")</f>
        <v>Yes</v>
      </c>
      <c r="K18" s="126">
        <f>IFERROR(INDEX($AE$8:$AE$18,MATCH(G18,$AD$8:$AD$18,0)),"")</f>
        <v>4</v>
      </c>
      <c r="L18" s="127"/>
      <c r="M18" s="126" t="str">
        <f>IFERROR(IF(OR(F18="-Dash",E18="",F18="",G18="",J18="No"),"",IF(OR(K18&lt;AG18,G18=$AD$14,G18=$AD$15,G18=$AD$16,G18=$AD$17,G18=$AD$18),"UnMet","Met")),"")</f>
        <v>Met</v>
      </c>
      <c r="N18" s="126">
        <f>IFERROR((K18-I18),"")</f>
        <v>0</v>
      </c>
      <c r="O18" s="128">
        <f t="shared" ref="O18:O35" si="8">IFERROR(N18/$N$4,"")</f>
        <v>0</v>
      </c>
      <c r="P18" s="97"/>
      <c r="Q18" s="87"/>
      <c r="R18" s="87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118"/>
      <c r="AD18" s="72" t="s">
        <v>59</v>
      </c>
      <c r="AE18" s="73">
        <v>1</v>
      </c>
      <c r="AF18" s="114" t="s">
        <v>53</v>
      </c>
      <c r="AG18" s="65">
        <f>IFERROR(INDEX($AE$8:$AE$18,MATCH(F18,$AD$8:$AD$18,0)),"")</f>
        <v>4</v>
      </c>
      <c r="BB18"/>
      <c r="BC18"/>
      <c r="BD18"/>
      <c r="BE18"/>
      <c r="BF18"/>
      <c r="BG18"/>
      <c r="BH18"/>
      <c r="BI18"/>
      <c r="BJ18"/>
      <c r="BK18" s="212"/>
      <c r="BL18" s="212"/>
    </row>
    <row r="19" spans="1:64" ht="18.75" customHeight="1" thickBot="1" x14ac:dyDescent="0.35">
      <c r="A19" s="129"/>
      <c r="B19" s="252" t="s">
        <v>60</v>
      </c>
      <c r="C19" s="252"/>
      <c r="D19" s="130"/>
      <c r="E19" s="124" t="s">
        <v>39</v>
      </c>
      <c r="F19" s="124" t="s">
        <v>40</v>
      </c>
      <c r="G19" s="124" t="s">
        <v>44</v>
      </c>
      <c r="H19" s="127"/>
      <c r="I19" s="126">
        <f t="shared" ref="I19:I34" si="9">IFERROR(INDEX($AE$8:$AE$18,MATCH(E19,$AD$8:$AD$18,0)),"")</f>
        <v>5</v>
      </c>
      <c r="J19" s="126" t="str">
        <f t="shared" ref="J19:J34" si="10">IFERROR(INDEX($AF$8:$AF$18,MATCH(F19,$AD$8:$AD$18,0)),"")</f>
        <v>Yes</v>
      </c>
      <c r="K19" s="126">
        <f t="shared" ref="K19:K34" si="11">IFERROR(INDEX($AE$8:$AE$18,MATCH(G19,$AD$8:$AD$18,0)),"")</f>
        <v>4</v>
      </c>
      <c r="L19" s="127"/>
      <c r="M19" s="126" t="str">
        <f t="shared" ref="M19:M34" si="12">IFERROR(IF(OR(F19="-Dash",E19="",F19="",G19="",J19="No"),"",IF(OR(K19&lt;AG19,G19=$AD$14,G19=$AD$15,G19=$AD$16,G19=$AD$17,G19=$AD$18),"UnMet","Met")),"")</f>
        <v>UnMet</v>
      </c>
      <c r="N19" s="126">
        <f t="shared" ref="N19:N34" si="13">IFERROR((K19-I19),"")</f>
        <v>-1</v>
      </c>
      <c r="O19" s="128">
        <f t="shared" si="8"/>
        <v>-2.9411764705882353E-2</v>
      </c>
      <c r="P19" s="97"/>
      <c r="Q19" s="87"/>
      <c r="R19" s="87"/>
      <c r="S19" s="212"/>
      <c r="T19" s="212"/>
      <c r="U19" s="212"/>
      <c r="V19" s="212"/>
      <c r="W19" s="212"/>
      <c r="X19" s="212"/>
      <c r="Y19" s="212"/>
      <c r="Z19" s="212"/>
      <c r="AA19" s="212"/>
      <c r="AB19" s="212"/>
      <c r="AC19" s="118"/>
      <c r="AD19" s="74" t="s">
        <v>61</v>
      </c>
      <c r="AE19" s="75"/>
      <c r="AG19" s="65">
        <f t="shared" ref="AG19:AG34" si="14">IFERROR(INDEX($AE$8:$AE$18,MATCH(F19,$AD$8:$AD$18,0)),"")</f>
        <v>6</v>
      </c>
      <c r="BB19"/>
      <c r="BC19"/>
      <c r="BD19"/>
      <c r="BE19"/>
      <c r="BF19"/>
      <c r="BG19"/>
      <c r="BH19"/>
      <c r="BI19"/>
      <c r="BJ19"/>
    </row>
    <row r="20" spans="1:64" ht="18.75" customHeight="1" x14ac:dyDescent="0.3">
      <c r="A20" s="129"/>
      <c r="B20" s="252" t="s">
        <v>62</v>
      </c>
      <c r="C20" s="252"/>
      <c r="D20" s="130"/>
      <c r="E20" s="124" t="s">
        <v>44</v>
      </c>
      <c r="F20" s="124" t="s">
        <v>44</v>
      </c>
      <c r="G20" s="124" t="s">
        <v>44</v>
      </c>
      <c r="H20" s="127"/>
      <c r="I20" s="126">
        <f t="shared" si="9"/>
        <v>4</v>
      </c>
      <c r="J20" s="126" t="str">
        <f t="shared" si="10"/>
        <v>Yes</v>
      </c>
      <c r="K20" s="126">
        <f t="shared" si="11"/>
        <v>4</v>
      </c>
      <c r="L20" s="127"/>
      <c r="M20" s="126" t="str">
        <f t="shared" si="12"/>
        <v>Met</v>
      </c>
      <c r="N20" s="126">
        <f t="shared" si="13"/>
        <v>0</v>
      </c>
      <c r="O20" s="128">
        <f t="shared" si="8"/>
        <v>0</v>
      </c>
      <c r="P20" s="97"/>
      <c r="Q20" s="87"/>
      <c r="R20" s="87"/>
      <c r="S20" s="212"/>
      <c r="T20" s="212"/>
      <c r="U20" s="212"/>
      <c r="V20" s="212"/>
      <c r="W20" s="212"/>
      <c r="X20" s="212"/>
      <c r="Y20" s="212"/>
      <c r="Z20" s="212"/>
      <c r="AA20" s="212"/>
      <c r="AB20" s="212"/>
      <c r="AC20" s="118"/>
      <c r="AD20" s="76" t="s">
        <v>63</v>
      </c>
      <c r="AE20" s="77" t="s">
        <v>64</v>
      </c>
      <c r="AG20" s="65">
        <f t="shared" si="14"/>
        <v>4</v>
      </c>
      <c r="BB20"/>
      <c r="BC20"/>
      <c r="BD20"/>
      <c r="BE20"/>
      <c r="BF20"/>
      <c r="BG20"/>
      <c r="BH20"/>
      <c r="BI20"/>
      <c r="BJ20"/>
    </row>
    <row r="21" spans="1:64" ht="18.75" customHeight="1" x14ac:dyDescent="0.3">
      <c r="A21" s="129"/>
      <c r="B21" s="252" t="s">
        <v>65</v>
      </c>
      <c r="C21" s="252"/>
      <c r="D21" s="130"/>
      <c r="E21" s="124" t="s">
        <v>44</v>
      </c>
      <c r="F21" s="124" t="s">
        <v>44</v>
      </c>
      <c r="G21" s="124" t="s">
        <v>44</v>
      </c>
      <c r="H21" s="127"/>
      <c r="I21" s="126">
        <f t="shared" si="9"/>
        <v>4</v>
      </c>
      <c r="J21" s="126" t="str">
        <f t="shared" si="10"/>
        <v>Yes</v>
      </c>
      <c r="K21" s="126">
        <f t="shared" si="11"/>
        <v>4</v>
      </c>
      <c r="L21" s="127"/>
      <c r="M21" s="126" t="str">
        <f t="shared" si="12"/>
        <v>Met</v>
      </c>
      <c r="N21" s="126">
        <f t="shared" si="13"/>
        <v>0</v>
      </c>
      <c r="O21" s="128">
        <f t="shared" si="8"/>
        <v>0</v>
      </c>
      <c r="P21" s="97"/>
      <c r="Q21" s="87"/>
      <c r="R21" s="87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118"/>
      <c r="AD21" s="78" t="s">
        <v>66</v>
      </c>
      <c r="AE21" s="79">
        <v>1</v>
      </c>
      <c r="AG21" s="65">
        <f t="shared" si="14"/>
        <v>4</v>
      </c>
      <c r="BB21"/>
      <c r="BC21"/>
      <c r="BD21"/>
      <c r="BE21"/>
      <c r="BF21"/>
      <c r="BG21"/>
      <c r="BH21"/>
      <c r="BI21"/>
      <c r="BJ21"/>
    </row>
    <row r="22" spans="1:64" ht="18.75" customHeight="1" x14ac:dyDescent="0.3">
      <c r="A22" s="129"/>
      <c r="B22" s="252" t="s">
        <v>67</v>
      </c>
      <c r="C22" s="252"/>
      <c r="D22" s="130"/>
      <c r="E22" s="124" t="s">
        <v>44</v>
      </c>
      <c r="F22" s="124" t="s">
        <v>44</v>
      </c>
      <c r="G22" s="124" t="s">
        <v>44</v>
      </c>
      <c r="H22" s="127"/>
      <c r="I22" s="126">
        <f t="shared" si="9"/>
        <v>4</v>
      </c>
      <c r="J22" s="126" t="str">
        <f t="shared" si="10"/>
        <v>Yes</v>
      </c>
      <c r="K22" s="126">
        <f t="shared" si="11"/>
        <v>4</v>
      </c>
      <c r="L22" s="127"/>
      <c r="M22" s="126" t="str">
        <f t="shared" si="12"/>
        <v>Met</v>
      </c>
      <c r="N22" s="126">
        <f t="shared" si="13"/>
        <v>0</v>
      </c>
      <c r="O22" s="128">
        <f t="shared" si="8"/>
        <v>0</v>
      </c>
      <c r="P22" s="97"/>
      <c r="Q22" s="87"/>
      <c r="R22" s="87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118"/>
      <c r="AD22" s="78" t="s">
        <v>68</v>
      </c>
      <c r="AE22" s="79">
        <v>0</v>
      </c>
      <c r="AG22" s="65">
        <f t="shared" si="14"/>
        <v>4</v>
      </c>
      <c r="BB22"/>
      <c r="BC22"/>
      <c r="BD22"/>
      <c r="BE22"/>
      <c r="BF22"/>
      <c r="BG22"/>
      <c r="BH22"/>
      <c r="BI22"/>
      <c r="BJ22"/>
    </row>
    <row r="23" spans="1:64" ht="18.75" customHeight="1" thickBot="1" x14ac:dyDescent="0.35">
      <c r="A23" s="129"/>
      <c r="B23" s="252" t="s">
        <v>69</v>
      </c>
      <c r="C23" s="252"/>
      <c r="D23" s="130"/>
      <c r="E23" s="124" t="s">
        <v>47</v>
      </c>
      <c r="F23" s="124" t="s">
        <v>47</v>
      </c>
      <c r="G23" s="124" t="s">
        <v>47</v>
      </c>
      <c r="H23" s="127"/>
      <c r="I23" s="126">
        <f t="shared" si="9"/>
        <v>3</v>
      </c>
      <c r="J23" s="126" t="str">
        <f t="shared" si="10"/>
        <v>Yes</v>
      </c>
      <c r="K23" s="126">
        <f t="shared" si="11"/>
        <v>3</v>
      </c>
      <c r="L23" s="127"/>
      <c r="M23" s="126" t="str">
        <f t="shared" si="12"/>
        <v>Met</v>
      </c>
      <c r="N23" s="126">
        <f t="shared" si="13"/>
        <v>0</v>
      </c>
      <c r="O23" s="128">
        <f t="shared" si="8"/>
        <v>0</v>
      </c>
      <c r="P23" s="97"/>
      <c r="Q23" s="87"/>
      <c r="R23" s="87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118"/>
      <c r="AD23" s="80" t="s">
        <v>70</v>
      </c>
      <c r="AE23" s="81" t="s">
        <v>71</v>
      </c>
      <c r="AG23" s="65">
        <f t="shared" si="14"/>
        <v>3</v>
      </c>
      <c r="BB23"/>
      <c r="BC23"/>
      <c r="BD23"/>
      <c r="BE23"/>
      <c r="BF23"/>
      <c r="BG23"/>
      <c r="BH23"/>
      <c r="BI23"/>
      <c r="BJ23"/>
    </row>
    <row r="24" spans="1:64" ht="18.75" customHeight="1" thickBot="1" x14ac:dyDescent="0.35">
      <c r="A24" s="129"/>
      <c r="B24" s="252" t="s">
        <v>72</v>
      </c>
      <c r="C24" s="252"/>
      <c r="D24" s="130"/>
      <c r="E24" s="124">
        <v>10</v>
      </c>
      <c r="F24" s="124">
        <v>10</v>
      </c>
      <c r="G24" s="124" t="s">
        <v>56</v>
      </c>
      <c r="H24" s="127"/>
      <c r="I24" s="126">
        <f t="shared" si="9"/>
        <v>1</v>
      </c>
      <c r="J24" s="126" t="str">
        <f t="shared" si="10"/>
        <v>No</v>
      </c>
      <c r="K24" s="126">
        <f t="shared" si="11"/>
        <v>1</v>
      </c>
      <c r="L24" s="127"/>
      <c r="M24" s="126" t="str">
        <f t="shared" si="12"/>
        <v/>
      </c>
      <c r="N24" s="126">
        <f t="shared" si="13"/>
        <v>0</v>
      </c>
      <c r="O24" s="128">
        <f t="shared" si="8"/>
        <v>0</v>
      </c>
      <c r="P24" s="97"/>
      <c r="Q24" s="87"/>
      <c r="R24" s="87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118"/>
      <c r="AD24" s="82" t="s">
        <v>73</v>
      </c>
      <c r="AE24" s="75"/>
      <c r="AG24" s="65">
        <f t="shared" si="14"/>
        <v>1</v>
      </c>
      <c r="BB24"/>
      <c r="BC24"/>
      <c r="BD24"/>
      <c r="BE24"/>
      <c r="BF24"/>
      <c r="BG24"/>
      <c r="BH24"/>
      <c r="BI24"/>
      <c r="BJ24"/>
    </row>
    <row r="25" spans="1:64" ht="18.75" customHeight="1" x14ac:dyDescent="0.3">
      <c r="A25" s="129"/>
      <c r="B25" s="252" t="s">
        <v>74</v>
      </c>
      <c r="C25" s="252"/>
      <c r="D25" s="130"/>
      <c r="E25" s="124" t="s">
        <v>44</v>
      </c>
      <c r="F25" s="124" t="s">
        <v>44</v>
      </c>
      <c r="G25" s="124" t="s">
        <v>44</v>
      </c>
      <c r="H25" s="127"/>
      <c r="I25" s="126">
        <f t="shared" si="9"/>
        <v>4</v>
      </c>
      <c r="J25" s="126" t="str">
        <f t="shared" si="10"/>
        <v>Yes</v>
      </c>
      <c r="K25" s="126">
        <f t="shared" si="11"/>
        <v>4</v>
      </c>
      <c r="L25" s="127"/>
      <c r="M25" s="126" t="str">
        <f t="shared" si="12"/>
        <v>Met</v>
      </c>
      <c r="N25" s="126">
        <f t="shared" si="13"/>
        <v>0</v>
      </c>
      <c r="O25" s="128">
        <f t="shared" si="8"/>
        <v>0</v>
      </c>
      <c r="P25" s="97"/>
      <c r="Q25" s="87"/>
      <c r="R25" s="87"/>
      <c r="S25" s="212"/>
      <c r="T25" s="212"/>
      <c r="U25" s="212"/>
      <c r="V25" s="212"/>
      <c r="W25" s="212"/>
      <c r="X25" s="212"/>
      <c r="Y25" s="212"/>
      <c r="Z25" s="212"/>
      <c r="AA25" s="212"/>
      <c r="AB25" s="212"/>
      <c r="AC25" s="118"/>
      <c r="AD25" s="76" t="s">
        <v>63</v>
      </c>
      <c r="AE25" s="77" t="s">
        <v>64</v>
      </c>
      <c r="AG25" s="65">
        <f t="shared" si="14"/>
        <v>4</v>
      </c>
      <c r="BB25"/>
      <c r="BC25"/>
      <c r="BD25"/>
      <c r="BE25"/>
      <c r="BF25"/>
      <c r="BG25"/>
      <c r="BH25"/>
      <c r="BI25"/>
      <c r="BJ25"/>
    </row>
    <row r="26" spans="1:64" ht="18.75" customHeight="1" x14ac:dyDescent="0.3">
      <c r="A26" s="129"/>
      <c r="B26" s="252" t="s">
        <v>75</v>
      </c>
      <c r="C26" s="252"/>
      <c r="D26" s="130"/>
      <c r="E26" s="124" t="s">
        <v>44</v>
      </c>
      <c r="F26" s="124" t="s">
        <v>44</v>
      </c>
      <c r="G26" s="124" t="s">
        <v>44</v>
      </c>
      <c r="H26" s="127"/>
      <c r="I26" s="126">
        <f t="shared" si="9"/>
        <v>4</v>
      </c>
      <c r="J26" s="126" t="str">
        <f t="shared" si="10"/>
        <v>Yes</v>
      </c>
      <c r="K26" s="126">
        <f t="shared" si="11"/>
        <v>4</v>
      </c>
      <c r="L26" s="127"/>
      <c r="M26" s="126" t="str">
        <f t="shared" si="12"/>
        <v>Met</v>
      </c>
      <c r="N26" s="126">
        <f t="shared" si="13"/>
        <v>0</v>
      </c>
      <c r="O26" s="128">
        <f t="shared" si="8"/>
        <v>0</v>
      </c>
      <c r="P26" s="97"/>
      <c r="Q26" s="87"/>
      <c r="R26" s="87"/>
      <c r="S26" s="212"/>
      <c r="T26" s="212"/>
      <c r="U26" s="212"/>
      <c r="V26" s="212"/>
      <c r="W26" s="212"/>
      <c r="X26" s="212"/>
      <c r="Y26" s="212"/>
      <c r="Z26" s="212"/>
      <c r="AA26" s="212"/>
      <c r="AB26" s="212"/>
      <c r="AC26" s="118"/>
      <c r="AD26" s="78" t="s">
        <v>66</v>
      </c>
      <c r="AE26" s="79">
        <v>1</v>
      </c>
      <c r="AG26" s="65">
        <f t="shared" si="14"/>
        <v>4</v>
      </c>
      <c r="BB26"/>
      <c r="BC26"/>
      <c r="BD26"/>
      <c r="BE26"/>
      <c r="BF26"/>
      <c r="BG26"/>
      <c r="BH26"/>
      <c r="BI26"/>
      <c r="BJ26"/>
    </row>
    <row r="27" spans="1:64" ht="18.75" customHeight="1" x14ac:dyDescent="0.3">
      <c r="A27" s="129"/>
      <c r="B27" s="252" t="s">
        <v>76</v>
      </c>
      <c r="C27" s="252"/>
      <c r="D27" s="130"/>
      <c r="E27" s="124" t="s">
        <v>44</v>
      </c>
      <c r="F27" s="124" t="s">
        <v>44</v>
      </c>
      <c r="G27" s="124" t="s">
        <v>44</v>
      </c>
      <c r="H27" s="127"/>
      <c r="I27" s="126">
        <f t="shared" si="9"/>
        <v>4</v>
      </c>
      <c r="J27" s="126" t="str">
        <f t="shared" si="10"/>
        <v>Yes</v>
      </c>
      <c r="K27" s="126">
        <f t="shared" si="11"/>
        <v>4</v>
      </c>
      <c r="L27" s="127"/>
      <c r="M27" s="126" t="str">
        <f t="shared" si="12"/>
        <v>Met</v>
      </c>
      <c r="N27" s="126">
        <f t="shared" si="13"/>
        <v>0</v>
      </c>
      <c r="O27" s="128">
        <f t="shared" si="8"/>
        <v>0</v>
      </c>
      <c r="P27" s="97"/>
      <c r="Q27" s="87"/>
      <c r="R27" s="87"/>
      <c r="S27" s="212"/>
      <c r="T27" s="212"/>
      <c r="U27" s="212"/>
      <c r="V27" s="212"/>
      <c r="W27" s="212"/>
      <c r="X27" s="212"/>
      <c r="Y27" s="212"/>
      <c r="Z27" s="212"/>
      <c r="AA27" s="212"/>
      <c r="AB27" s="212"/>
      <c r="AC27" s="118"/>
      <c r="AD27" s="78" t="s">
        <v>68</v>
      </c>
      <c r="AE27" s="79">
        <v>0</v>
      </c>
      <c r="AG27" s="65">
        <f t="shared" si="14"/>
        <v>4</v>
      </c>
      <c r="BB27"/>
      <c r="BC27"/>
      <c r="BD27"/>
      <c r="BE27"/>
      <c r="BF27"/>
      <c r="BG27"/>
      <c r="BH27"/>
      <c r="BI27"/>
      <c r="BJ27"/>
    </row>
    <row r="28" spans="1:64" ht="18.75" customHeight="1" thickBot="1" x14ac:dyDescent="0.35">
      <c r="A28" s="129"/>
      <c r="B28" s="258" t="s">
        <v>77</v>
      </c>
      <c r="C28" s="258"/>
      <c r="D28" s="130"/>
      <c r="E28" s="124" t="s">
        <v>44</v>
      </c>
      <c r="F28" s="124" t="s">
        <v>44</v>
      </c>
      <c r="G28" s="124" t="s">
        <v>56</v>
      </c>
      <c r="H28" s="127"/>
      <c r="I28" s="126">
        <f t="shared" si="9"/>
        <v>4</v>
      </c>
      <c r="J28" s="126" t="str">
        <f t="shared" si="10"/>
        <v>Yes</v>
      </c>
      <c r="K28" s="126">
        <f t="shared" si="11"/>
        <v>1</v>
      </c>
      <c r="L28" s="127"/>
      <c r="M28" s="126" t="str">
        <f t="shared" si="12"/>
        <v>UnMet</v>
      </c>
      <c r="N28" s="126">
        <f t="shared" si="13"/>
        <v>-3</v>
      </c>
      <c r="O28" s="128">
        <f t="shared" si="8"/>
        <v>-8.8235294117647065E-2</v>
      </c>
      <c r="P28" s="97"/>
      <c r="Q28" s="87"/>
      <c r="R28" s="87"/>
      <c r="S28" s="212"/>
      <c r="T28" s="212"/>
      <c r="U28" s="212"/>
      <c r="V28" s="212"/>
      <c r="W28" s="212"/>
      <c r="X28" s="212"/>
      <c r="Y28" s="212"/>
      <c r="Z28" s="212"/>
      <c r="AA28" s="212"/>
      <c r="AB28" s="212"/>
      <c r="AC28" s="118"/>
      <c r="AD28" s="80" t="s">
        <v>71</v>
      </c>
      <c r="AE28" s="81"/>
      <c r="AG28" s="65">
        <f t="shared" si="14"/>
        <v>4</v>
      </c>
      <c r="BB28"/>
      <c r="BC28"/>
      <c r="BD28"/>
      <c r="BE28"/>
      <c r="BF28"/>
      <c r="BG28"/>
      <c r="BH28"/>
      <c r="BI28"/>
      <c r="BJ28"/>
    </row>
    <row r="29" spans="1:64" ht="18.75" customHeight="1" x14ac:dyDescent="0.3">
      <c r="A29" s="129"/>
      <c r="B29" s="252" t="s">
        <v>78</v>
      </c>
      <c r="C29" s="252"/>
      <c r="D29" s="130"/>
      <c r="E29" s="124" t="s">
        <v>47</v>
      </c>
      <c r="F29" s="124" t="s">
        <v>44</v>
      </c>
      <c r="G29" s="124" t="s">
        <v>56</v>
      </c>
      <c r="H29" s="127"/>
      <c r="I29" s="126">
        <f t="shared" si="9"/>
        <v>3</v>
      </c>
      <c r="J29" s="126" t="str">
        <f t="shared" si="10"/>
        <v>Yes</v>
      </c>
      <c r="K29" s="126">
        <f t="shared" si="11"/>
        <v>1</v>
      </c>
      <c r="L29" s="127"/>
      <c r="M29" s="126" t="str">
        <f t="shared" si="12"/>
        <v>UnMet</v>
      </c>
      <c r="N29" s="126">
        <f t="shared" si="13"/>
        <v>-2</v>
      </c>
      <c r="O29" s="128">
        <f t="shared" si="8"/>
        <v>-5.8823529411764705E-2</v>
      </c>
      <c r="P29" s="97"/>
      <c r="Q29" s="87"/>
      <c r="R29" s="87"/>
      <c r="S29" s="212"/>
      <c r="T29" s="212"/>
      <c r="U29" s="212"/>
      <c r="V29" s="212"/>
      <c r="W29" s="212"/>
      <c r="X29" s="212"/>
      <c r="Y29" s="212"/>
      <c r="Z29" s="212"/>
      <c r="AA29" s="212"/>
      <c r="AB29" s="212"/>
      <c r="AC29" s="118"/>
      <c r="AG29" s="65">
        <f t="shared" si="14"/>
        <v>4</v>
      </c>
      <c r="BB29"/>
      <c r="BC29"/>
      <c r="BD29"/>
      <c r="BE29"/>
      <c r="BF29"/>
      <c r="BG29"/>
      <c r="BH29"/>
      <c r="BI29"/>
      <c r="BJ29"/>
    </row>
    <row r="30" spans="1:64" ht="18.75" customHeight="1" thickBot="1" x14ac:dyDescent="0.35">
      <c r="A30" s="129"/>
      <c r="B30" s="252" t="s">
        <v>79</v>
      </c>
      <c r="C30" s="252"/>
      <c r="D30" s="130"/>
      <c r="E30" s="124" t="s">
        <v>47</v>
      </c>
      <c r="F30" s="124" t="s">
        <v>47</v>
      </c>
      <c r="G30" s="124" t="s">
        <v>56</v>
      </c>
      <c r="H30" s="127"/>
      <c r="I30" s="126">
        <f t="shared" si="9"/>
        <v>3</v>
      </c>
      <c r="J30" s="126" t="str">
        <f t="shared" si="10"/>
        <v>Yes</v>
      </c>
      <c r="K30" s="126">
        <f t="shared" si="11"/>
        <v>1</v>
      </c>
      <c r="L30" s="127"/>
      <c r="M30" s="126" t="str">
        <f t="shared" si="12"/>
        <v>UnMet</v>
      </c>
      <c r="N30" s="126">
        <f t="shared" si="13"/>
        <v>-2</v>
      </c>
      <c r="O30" s="128">
        <f t="shared" si="8"/>
        <v>-5.8823529411764705E-2</v>
      </c>
      <c r="P30" s="97"/>
      <c r="Q30" s="87"/>
      <c r="R30" s="87"/>
      <c r="S30" s="212"/>
      <c r="T30" s="212"/>
      <c r="U30" s="212"/>
      <c r="V30" s="212"/>
      <c r="W30" s="212"/>
      <c r="X30" s="212"/>
      <c r="Y30" s="212"/>
      <c r="Z30" s="212"/>
      <c r="AA30" s="212"/>
      <c r="AB30" s="212"/>
      <c r="AC30" s="118"/>
      <c r="AG30" s="65">
        <f t="shared" si="14"/>
        <v>3</v>
      </c>
      <c r="BB30"/>
      <c r="BC30"/>
      <c r="BD30"/>
      <c r="BE30"/>
      <c r="BF30"/>
      <c r="BG30"/>
      <c r="BH30"/>
      <c r="BI30"/>
      <c r="BJ30"/>
    </row>
    <row r="31" spans="1:64" ht="18.75" customHeight="1" thickBot="1" x14ac:dyDescent="0.35">
      <c r="A31" s="129"/>
      <c r="B31" s="252" t="s">
        <v>80</v>
      </c>
      <c r="C31" s="252"/>
      <c r="D31" s="130"/>
      <c r="E31" s="124">
        <v>10</v>
      </c>
      <c r="F31" s="124" t="s">
        <v>47</v>
      </c>
      <c r="G31" s="124" t="s">
        <v>56</v>
      </c>
      <c r="H31" s="127"/>
      <c r="I31" s="126">
        <f t="shared" si="9"/>
        <v>1</v>
      </c>
      <c r="J31" s="126" t="str">
        <f t="shared" si="10"/>
        <v>Yes</v>
      </c>
      <c r="K31" s="126">
        <f t="shared" si="11"/>
        <v>1</v>
      </c>
      <c r="L31" s="127"/>
      <c r="M31" s="126" t="str">
        <f t="shared" si="12"/>
        <v>UnMet</v>
      </c>
      <c r="N31" s="126">
        <f t="shared" si="13"/>
        <v>0</v>
      </c>
      <c r="O31" s="128">
        <f t="shared" si="8"/>
        <v>0</v>
      </c>
      <c r="P31" s="97"/>
      <c r="Q31" s="87"/>
      <c r="R31" s="87"/>
      <c r="S31" s="212"/>
      <c r="T31" s="212"/>
      <c r="U31" s="212"/>
      <c r="V31" s="212"/>
      <c r="W31" s="212"/>
      <c r="X31" s="212"/>
      <c r="Y31" s="212"/>
      <c r="Z31" s="212"/>
      <c r="AA31" s="212"/>
      <c r="AB31" s="212"/>
      <c r="AC31" s="118"/>
      <c r="AD31" s="74" t="s">
        <v>81</v>
      </c>
      <c r="AE31" s="75"/>
      <c r="AG31" s="65">
        <f t="shared" si="14"/>
        <v>3</v>
      </c>
      <c r="BB31"/>
      <c r="BC31"/>
      <c r="BD31"/>
      <c r="BE31"/>
      <c r="BF31"/>
      <c r="BG31"/>
      <c r="BH31"/>
      <c r="BI31"/>
      <c r="BJ31"/>
    </row>
    <row r="32" spans="1:64" ht="18.75" customHeight="1" x14ac:dyDescent="0.3">
      <c r="A32" s="129"/>
      <c r="B32" s="252" t="s">
        <v>82</v>
      </c>
      <c r="C32" s="252"/>
      <c r="D32" s="130"/>
      <c r="E32" s="124">
        <v>88</v>
      </c>
      <c r="F32" s="124">
        <v>10</v>
      </c>
      <c r="G32" s="124" t="s">
        <v>47</v>
      </c>
      <c r="H32" s="127"/>
      <c r="I32" s="126">
        <f t="shared" si="9"/>
        <v>1</v>
      </c>
      <c r="J32" s="126" t="str">
        <f t="shared" si="10"/>
        <v>No</v>
      </c>
      <c r="K32" s="126">
        <f t="shared" si="11"/>
        <v>3</v>
      </c>
      <c r="L32" s="127"/>
      <c r="M32" s="126" t="str">
        <f t="shared" si="12"/>
        <v/>
      </c>
      <c r="N32" s="126">
        <f t="shared" si="13"/>
        <v>2</v>
      </c>
      <c r="O32" s="128">
        <f t="shared" si="8"/>
        <v>5.8823529411764705E-2</v>
      </c>
      <c r="P32" s="97"/>
      <c r="Q32" s="87"/>
      <c r="R32" s="87"/>
      <c r="S32" s="212"/>
      <c r="T32" s="212"/>
      <c r="U32" s="212"/>
      <c r="V32" s="212"/>
      <c r="W32" s="212"/>
      <c r="X32" s="212"/>
      <c r="Y32" s="212"/>
      <c r="Z32" s="212"/>
      <c r="AA32" s="212"/>
      <c r="AB32" s="212"/>
      <c r="AC32" s="118"/>
      <c r="AD32" s="76" t="s">
        <v>83</v>
      </c>
      <c r="AE32" s="83"/>
      <c r="AG32" s="65">
        <f t="shared" si="14"/>
        <v>1</v>
      </c>
      <c r="BB32"/>
      <c r="BC32"/>
      <c r="BD32"/>
      <c r="BE32"/>
      <c r="BF32"/>
      <c r="BG32"/>
      <c r="BH32"/>
      <c r="BI32"/>
      <c r="BJ32"/>
    </row>
    <row r="33" spans="1:83" ht="18.75" customHeight="1" x14ac:dyDescent="0.3">
      <c r="A33" s="129"/>
      <c r="B33" s="252" t="s">
        <v>84</v>
      </c>
      <c r="C33" s="252"/>
      <c r="D33" s="130"/>
      <c r="E33" s="124" t="s">
        <v>56</v>
      </c>
      <c r="F33" s="124" t="s">
        <v>56</v>
      </c>
      <c r="G33" s="124" t="s">
        <v>56</v>
      </c>
      <c r="H33" s="127"/>
      <c r="I33" s="126">
        <f t="shared" si="9"/>
        <v>1</v>
      </c>
      <c r="J33" s="126" t="str">
        <f t="shared" si="10"/>
        <v>No</v>
      </c>
      <c r="K33" s="126">
        <f t="shared" si="11"/>
        <v>1</v>
      </c>
      <c r="L33" s="127"/>
      <c r="M33" s="126" t="str">
        <f t="shared" si="12"/>
        <v/>
      </c>
      <c r="N33" s="126">
        <f t="shared" si="13"/>
        <v>0</v>
      </c>
      <c r="O33" s="128">
        <f t="shared" si="8"/>
        <v>0</v>
      </c>
      <c r="P33" s="97"/>
      <c r="Q33" s="87"/>
      <c r="R33" s="87"/>
      <c r="S33" s="212"/>
      <c r="T33" s="212"/>
      <c r="U33" s="212"/>
      <c r="V33" s="212"/>
      <c r="W33" s="212"/>
      <c r="X33" s="212"/>
      <c r="Y33" s="212"/>
      <c r="Z33" s="212"/>
      <c r="AA33" s="212"/>
      <c r="AB33" s="212"/>
      <c r="AC33" s="118"/>
      <c r="AD33" s="78" t="s">
        <v>85</v>
      </c>
      <c r="AE33" s="84"/>
      <c r="AG33" s="65">
        <f t="shared" si="14"/>
        <v>1</v>
      </c>
      <c r="BB33"/>
      <c r="BC33"/>
      <c r="BD33"/>
      <c r="BE33"/>
      <c r="BF33"/>
      <c r="BG33"/>
      <c r="BH33"/>
      <c r="BI33"/>
      <c r="BJ33"/>
    </row>
    <row r="34" spans="1:83" ht="18.75" customHeight="1" x14ac:dyDescent="0.3">
      <c r="A34" s="129"/>
      <c r="B34" s="252" t="s">
        <v>86</v>
      </c>
      <c r="C34" s="252"/>
      <c r="D34" s="130"/>
      <c r="E34" s="124" t="s">
        <v>56</v>
      </c>
      <c r="F34" s="124" t="s">
        <v>56</v>
      </c>
      <c r="G34" s="124" t="s">
        <v>56</v>
      </c>
      <c r="H34" s="127"/>
      <c r="I34" s="126">
        <f t="shared" si="9"/>
        <v>1</v>
      </c>
      <c r="J34" s="126" t="str">
        <f t="shared" si="10"/>
        <v>No</v>
      </c>
      <c r="K34" s="126">
        <f t="shared" si="11"/>
        <v>1</v>
      </c>
      <c r="L34" s="127"/>
      <c r="M34" s="126" t="str">
        <f t="shared" si="12"/>
        <v/>
      </c>
      <c r="N34" s="126">
        <f t="shared" si="13"/>
        <v>0</v>
      </c>
      <c r="O34" s="128">
        <f t="shared" si="8"/>
        <v>0</v>
      </c>
      <c r="P34" s="97"/>
      <c r="Q34" s="87"/>
      <c r="R34" s="87"/>
      <c r="S34" s="212"/>
      <c r="T34" s="212"/>
      <c r="U34" s="212"/>
      <c r="V34" s="212"/>
      <c r="W34" s="212"/>
      <c r="X34" s="212"/>
      <c r="Y34" s="212"/>
      <c r="Z34" s="212"/>
      <c r="AA34" s="212"/>
      <c r="AB34" s="212"/>
      <c r="AC34" s="118"/>
      <c r="AD34" s="78" t="s">
        <v>87</v>
      </c>
      <c r="AE34" s="84"/>
      <c r="AG34" s="65">
        <f t="shared" si="14"/>
        <v>1</v>
      </c>
      <c r="BB34"/>
      <c r="BC34"/>
      <c r="BD34"/>
      <c r="BE34"/>
      <c r="BF34"/>
      <c r="BG34"/>
      <c r="BH34"/>
      <c r="BI34"/>
      <c r="BJ34"/>
    </row>
    <row r="35" spans="1:83" ht="20.25" customHeight="1" thickBot="1" x14ac:dyDescent="0.35">
      <c r="A35" s="19"/>
      <c r="B35" s="34"/>
      <c r="C35" s="34"/>
      <c r="D35" s="35"/>
      <c r="E35" s="256" t="s">
        <v>88</v>
      </c>
      <c r="F35" s="256"/>
      <c r="G35" s="256"/>
      <c r="H35" s="35"/>
      <c r="I35" s="36">
        <f>SUM(I18:I32)</f>
        <v>49</v>
      </c>
      <c r="J35" s="36">
        <f>COUNTIF(J18:J34,"Yes")</f>
        <v>13</v>
      </c>
      <c r="K35" s="36">
        <f>SUM(K18:L32)</f>
        <v>43</v>
      </c>
      <c r="L35" s="35"/>
      <c r="M35" s="36">
        <f>COUNTIF(M18:M34,"Met")</f>
        <v>8</v>
      </c>
      <c r="N35" s="36">
        <f>IFERROR(K35-I35,"")</f>
        <v>-6</v>
      </c>
      <c r="O35" s="37">
        <f t="shared" si="8"/>
        <v>-0.17647058823529413</v>
      </c>
      <c r="P35" s="33"/>
      <c r="Q35" s="87"/>
      <c r="R35" s="87"/>
      <c r="S35" s="212"/>
      <c r="T35" s="212"/>
      <c r="U35" s="212"/>
      <c r="V35" s="212"/>
      <c r="W35" s="212"/>
      <c r="X35" s="212"/>
      <c r="Y35" s="212"/>
      <c r="Z35" s="212"/>
      <c r="AA35" s="212"/>
      <c r="AB35" s="212"/>
      <c r="AC35" s="57"/>
      <c r="AD35" s="80"/>
      <c r="AE35" s="85"/>
      <c r="BB35"/>
      <c r="BC35"/>
      <c r="BD35"/>
      <c r="BE35"/>
      <c r="BF35"/>
      <c r="BG35"/>
      <c r="BH35"/>
      <c r="BI35"/>
      <c r="BJ35"/>
    </row>
    <row r="36" spans="1:83" ht="20.25" customHeight="1" thickBot="1" x14ac:dyDescent="0.35">
      <c r="A36" s="19"/>
      <c r="B36" s="38"/>
      <c r="C36" s="38"/>
      <c r="D36" s="35"/>
      <c r="E36" s="257" t="s">
        <v>57</v>
      </c>
      <c r="F36" s="257"/>
      <c r="G36" s="257"/>
      <c r="H36" s="35"/>
      <c r="I36" s="39">
        <f>IFERROR(($I$35/90),"")</f>
        <v>0.5444444444444444</v>
      </c>
      <c r="J36" s="39"/>
      <c r="K36" s="39">
        <f>IFERROR(($K$35/90),"")</f>
        <v>0.4777777777777778</v>
      </c>
      <c r="L36" s="35"/>
      <c r="M36" s="40">
        <f>IFERROR($M$35/SUM(COUNTIF(M18:M34,"Met")+COUNTIF(M18:M34,"UnMet")),"")</f>
        <v>0.61538461538461542</v>
      </c>
      <c r="N36" s="36"/>
      <c r="O36" s="40"/>
      <c r="P36" s="33"/>
      <c r="Q36" s="87"/>
      <c r="R36" s="87"/>
      <c r="S36" s="212"/>
      <c r="T36" s="212"/>
      <c r="U36" s="212"/>
      <c r="V36" s="212"/>
      <c r="W36" s="212"/>
      <c r="X36" s="212"/>
      <c r="Y36" s="212"/>
      <c r="Z36" s="212"/>
      <c r="AA36" s="212"/>
      <c r="AB36" s="212"/>
      <c r="AC36" s="57"/>
      <c r="BE36"/>
      <c r="BF36"/>
      <c r="BG36"/>
      <c r="BH36"/>
      <c r="BI36"/>
    </row>
    <row r="37" spans="1:83" ht="0.75" customHeight="1" x14ac:dyDescent="0.3">
      <c r="A37" s="106"/>
      <c r="B37" s="107"/>
      <c r="C37" s="108"/>
      <c r="D37" s="107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10"/>
      <c r="P37" s="32"/>
      <c r="BE37"/>
      <c r="BF37"/>
      <c r="BG37"/>
      <c r="BH37"/>
      <c r="BI37"/>
    </row>
    <row r="38" spans="1:83" s="111" customFormat="1" x14ac:dyDescent="0.3"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215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86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/>
      <c r="BF38"/>
      <c r="BG38"/>
      <c r="BH38"/>
      <c r="BI3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</row>
    <row r="39" spans="1:83" x14ac:dyDescent="0.3"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BE39"/>
      <c r="BF39"/>
      <c r="BG39"/>
      <c r="BH39"/>
      <c r="BI39"/>
    </row>
    <row r="40" spans="1:83" x14ac:dyDescent="0.3"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BE40"/>
      <c r="BF40"/>
      <c r="BG40"/>
      <c r="BH40"/>
      <c r="BI40"/>
    </row>
    <row r="41" spans="1:83" x14ac:dyDescent="0.3"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BE41"/>
      <c r="BF41"/>
      <c r="BG41"/>
      <c r="BH41"/>
      <c r="BI41"/>
    </row>
    <row r="42" spans="1:83" x14ac:dyDescent="0.3"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BG42"/>
      <c r="BH42"/>
      <c r="BI42"/>
    </row>
    <row r="43" spans="1:83" x14ac:dyDescent="0.3"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</row>
    <row r="44" spans="1:83" x14ac:dyDescent="0.3"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</row>
    <row r="45" spans="1:83" x14ac:dyDescent="0.3"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</row>
    <row r="46" spans="1:83" x14ac:dyDescent="0.3">
      <c r="B46" s="112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</row>
    <row r="47" spans="1:83" x14ac:dyDescent="0.3">
      <c r="B47" s="112"/>
      <c r="C47" s="11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</row>
    <row r="48" spans="1:83" x14ac:dyDescent="0.3">
      <c r="B48" s="112"/>
      <c r="C48" s="112"/>
      <c r="D48" s="112"/>
      <c r="E48" s="112"/>
      <c r="F48" s="112"/>
      <c r="G48" s="112"/>
      <c r="H48" s="112"/>
      <c r="I48" s="112"/>
      <c r="J48" s="112"/>
      <c r="K48" s="112"/>
      <c r="L48" s="112"/>
      <c r="M48" s="112"/>
      <c r="N48" s="112"/>
      <c r="O48" s="112"/>
    </row>
    <row r="49" spans="2:15" x14ac:dyDescent="0.3">
      <c r="B49" s="112"/>
      <c r="C49" s="11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112"/>
      <c r="O49" s="112"/>
    </row>
    <row r="50" spans="2:15" x14ac:dyDescent="0.3">
      <c r="B50" s="112"/>
      <c r="C50" s="112"/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112"/>
    </row>
    <row r="51" spans="2:15" x14ac:dyDescent="0.3">
      <c r="B51" s="112"/>
      <c r="C51" s="11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112"/>
    </row>
    <row r="52" spans="2:15" x14ac:dyDescent="0.3">
      <c r="B52" s="112"/>
      <c r="C52" s="112"/>
      <c r="D52" s="112"/>
      <c r="E52" s="112"/>
      <c r="F52" s="112"/>
      <c r="G52" s="112"/>
      <c r="H52" s="112"/>
      <c r="I52" s="112"/>
      <c r="J52" s="112"/>
      <c r="K52" s="112"/>
      <c r="L52" s="112"/>
      <c r="M52" s="112"/>
      <c r="N52" s="112"/>
      <c r="O52" s="112"/>
    </row>
    <row r="53" spans="2:15" x14ac:dyDescent="0.3">
      <c r="B53" s="112"/>
      <c r="C53" s="112"/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112"/>
      <c r="O53" s="112"/>
    </row>
    <row r="54" spans="2:15" x14ac:dyDescent="0.3">
      <c r="B54" s="112"/>
      <c r="C54" s="112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O54" s="112"/>
    </row>
    <row r="55" spans="2:15" x14ac:dyDescent="0.3">
      <c r="B55" s="112"/>
      <c r="C55" s="112"/>
      <c r="D55" s="112"/>
      <c r="E55" s="112"/>
      <c r="F55" s="112"/>
      <c r="G55" s="112"/>
      <c r="H55" s="112"/>
      <c r="I55" s="112"/>
      <c r="J55" s="112"/>
      <c r="K55" s="112"/>
      <c r="L55" s="112"/>
      <c r="M55" s="112"/>
      <c r="N55" s="112"/>
      <c r="O55" s="112"/>
    </row>
    <row r="56" spans="2:15" x14ac:dyDescent="0.3">
      <c r="B56" s="112"/>
      <c r="C56" s="112"/>
      <c r="D56" s="112"/>
      <c r="E56" s="112"/>
      <c r="F56" s="112"/>
      <c r="G56" s="112"/>
      <c r="H56" s="112"/>
      <c r="I56" s="112"/>
      <c r="J56" s="112"/>
      <c r="K56" s="112"/>
      <c r="L56" s="112"/>
      <c r="M56" s="112"/>
      <c r="N56" s="112"/>
      <c r="O56" s="112"/>
    </row>
    <row r="57" spans="2:15" x14ac:dyDescent="0.3">
      <c r="B57" s="112"/>
      <c r="C57" s="112"/>
      <c r="D57" s="112"/>
      <c r="E57" s="112"/>
      <c r="F57" s="112"/>
      <c r="G57" s="112"/>
      <c r="H57" s="112"/>
      <c r="I57" s="112"/>
      <c r="J57" s="112"/>
      <c r="K57" s="112"/>
      <c r="L57" s="112"/>
      <c r="M57" s="112"/>
      <c r="N57" s="112"/>
      <c r="O57" s="112"/>
    </row>
    <row r="58" spans="2:15" x14ac:dyDescent="0.3">
      <c r="B58" s="112"/>
      <c r="C58" s="112"/>
      <c r="D58" s="112"/>
      <c r="E58" s="112"/>
      <c r="F58" s="112"/>
      <c r="G58" s="112"/>
      <c r="H58" s="112"/>
      <c r="I58" s="112"/>
      <c r="J58" s="112"/>
      <c r="K58" s="112"/>
      <c r="L58" s="112"/>
      <c r="M58" s="112"/>
      <c r="N58" s="112"/>
      <c r="O58" s="112"/>
    </row>
    <row r="59" spans="2:15" x14ac:dyDescent="0.3">
      <c r="B59" s="112"/>
      <c r="C59" s="112"/>
      <c r="D59" s="112"/>
      <c r="E59" s="112"/>
      <c r="F59" s="112"/>
      <c r="G59" s="112"/>
      <c r="H59" s="112"/>
      <c r="I59" s="112"/>
      <c r="J59" s="112"/>
      <c r="K59" s="112"/>
      <c r="L59" s="112"/>
      <c r="M59" s="112"/>
      <c r="N59" s="112"/>
      <c r="O59" s="112"/>
    </row>
    <row r="60" spans="2:15" x14ac:dyDescent="0.3">
      <c r="B60" s="112"/>
      <c r="C60" s="112"/>
      <c r="D60" s="112"/>
      <c r="E60" s="112"/>
      <c r="F60" s="112"/>
      <c r="G60" s="112"/>
      <c r="H60" s="112"/>
      <c r="I60" s="112"/>
      <c r="J60" s="112"/>
      <c r="K60" s="112"/>
      <c r="L60" s="112"/>
      <c r="M60" s="112"/>
      <c r="N60" s="112"/>
      <c r="O60" s="112"/>
    </row>
    <row r="61" spans="2:15" x14ac:dyDescent="0.3">
      <c r="B61" s="112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</row>
    <row r="62" spans="2:15" x14ac:dyDescent="0.3">
      <c r="B62" s="112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</row>
    <row r="63" spans="2:15" x14ac:dyDescent="0.3">
      <c r="B63" s="112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</row>
    <row r="64" spans="2:15" x14ac:dyDescent="0.3">
      <c r="B64" s="112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</row>
    <row r="65" spans="2:15" x14ac:dyDescent="0.3">
      <c r="B65" s="112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</row>
    <row r="66" spans="2:15" x14ac:dyDescent="0.3">
      <c r="B66" s="112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</row>
    <row r="67" spans="2:15" x14ac:dyDescent="0.3">
      <c r="B67" s="112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</row>
    <row r="68" spans="2:15" x14ac:dyDescent="0.3">
      <c r="B68" s="112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</row>
    <row r="69" spans="2:15" x14ac:dyDescent="0.3">
      <c r="B69" s="112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</row>
    <row r="70" spans="2:15" x14ac:dyDescent="0.3">
      <c r="B70" s="112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</row>
    <row r="71" spans="2:15" x14ac:dyDescent="0.3">
      <c r="B71" s="112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</row>
    <row r="72" spans="2:15" x14ac:dyDescent="0.3">
      <c r="B72" s="112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</row>
    <row r="73" spans="2:15" x14ac:dyDescent="0.3">
      <c r="B73" s="112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</row>
    <row r="74" spans="2:15" x14ac:dyDescent="0.3">
      <c r="B74" s="112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</row>
    <row r="75" spans="2:15" x14ac:dyDescent="0.3">
      <c r="B75" s="112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</row>
    <row r="76" spans="2:15" x14ac:dyDescent="0.3">
      <c r="B76" s="112"/>
      <c r="C76" s="112"/>
      <c r="D76" s="112"/>
      <c r="E76" s="112"/>
      <c r="F76" s="112"/>
      <c r="G76" s="112"/>
      <c r="H76" s="112"/>
      <c r="I76" s="112"/>
      <c r="J76" s="112"/>
      <c r="K76" s="112"/>
      <c r="L76" s="112"/>
      <c r="M76" s="112"/>
      <c r="N76" s="112"/>
      <c r="O76" s="112"/>
    </row>
    <row r="77" spans="2:15" x14ac:dyDescent="0.3"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</row>
    <row r="78" spans="2:15" x14ac:dyDescent="0.3">
      <c r="B78" s="112"/>
      <c r="C78" s="112"/>
      <c r="D78" s="112"/>
      <c r="E78" s="112"/>
      <c r="F78" s="112"/>
      <c r="G78" s="112"/>
      <c r="H78" s="112"/>
      <c r="I78" s="112"/>
      <c r="J78" s="112"/>
      <c r="K78" s="112"/>
      <c r="L78" s="112"/>
      <c r="M78" s="112"/>
      <c r="N78" s="112"/>
      <c r="O78" s="112"/>
    </row>
    <row r="79" spans="2:15" x14ac:dyDescent="0.3">
      <c r="B79" s="112"/>
      <c r="C79" s="112"/>
      <c r="D79" s="112"/>
      <c r="E79" s="112"/>
      <c r="F79" s="112"/>
      <c r="G79" s="112"/>
      <c r="H79" s="112"/>
      <c r="I79" s="112"/>
      <c r="J79" s="112"/>
      <c r="K79" s="112"/>
      <c r="L79" s="112"/>
      <c r="M79" s="112"/>
      <c r="N79" s="112"/>
      <c r="O79" s="112"/>
    </row>
    <row r="80" spans="2:15" x14ac:dyDescent="0.3">
      <c r="B80" s="112"/>
      <c r="C80" s="112"/>
      <c r="D80" s="112"/>
      <c r="E80" s="112"/>
      <c r="F80" s="112"/>
      <c r="G80" s="112"/>
      <c r="H80" s="112"/>
      <c r="I80" s="112"/>
      <c r="J80" s="112"/>
      <c r="K80" s="112"/>
      <c r="L80" s="112"/>
      <c r="M80" s="112"/>
      <c r="N80" s="112"/>
      <c r="O80" s="112"/>
    </row>
    <row r="81" spans="2:15" x14ac:dyDescent="0.3">
      <c r="B81" s="112"/>
      <c r="C81" s="112"/>
      <c r="D81" s="112"/>
      <c r="E81" s="112"/>
      <c r="F81" s="112"/>
      <c r="G81" s="112"/>
      <c r="H81" s="112"/>
      <c r="I81" s="112"/>
      <c r="J81" s="112"/>
      <c r="K81" s="112"/>
      <c r="L81" s="112"/>
      <c r="M81" s="112"/>
      <c r="N81" s="112"/>
      <c r="O81" s="112"/>
    </row>
    <row r="82" spans="2:15" x14ac:dyDescent="0.3">
      <c r="B82" s="112"/>
      <c r="C82" s="112"/>
      <c r="D82" s="112"/>
      <c r="E82" s="112"/>
      <c r="F82" s="112"/>
      <c r="G82" s="112"/>
      <c r="H82" s="112"/>
      <c r="I82" s="112"/>
      <c r="J82" s="112"/>
      <c r="K82" s="112"/>
      <c r="L82" s="112"/>
      <c r="M82" s="112"/>
      <c r="N82" s="112"/>
      <c r="O82" s="112"/>
    </row>
    <row r="83" spans="2:15" x14ac:dyDescent="0.3">
      <c r="B83" s="112"/>
      <c r="C83" s="112"/>
      <c r="D83" s="112"/>
      <c r="E83" s="112"/>
      <c r="F83" s="112"/>
      <c r="G83" s="112"/>
      <c r="H83" s="112"/>
      <c r="I83" s="112"/>
      <c r="J83" s="112"/>
      <c r="K83" s="112"/>
      <c r="L83" s="112"/>
      <c r="M83" s="112"/>
      <c r="N83" s="112"/>
      <c r="O83" s="112"/>
    </row>
    <row r="84" spans="2:15" x14ac:dyDescent="0.3">
      <c r="B84" s="112"/>
      <c r="C84" s="112"/>
      <c r="D84" s="112"/>
      <c r="E84" s="112"/>
      <c r="F84" s="112"/>
      <c r="G84" s="112"/>
      <c r="H84" s="112"/>
      <c r="I84" s="112"/>
      <c r="J84" s="112"/>
      <c r="K84" s="112"/>
      <c r="L84" s="112"/>
      <c r="M84" s="112"/>
      <c r="N84" s="112"/>
      <c r="O84" s="112"/>
    </row>
    <row r="178" spans="19:28" customFormat="1" ht="30.75" customHeight="1" x14ac:dyDescent="0.3">
      <c r="S178" s="242"/>
      <c r="T178" s="242"/>
      <c r="U178" s="242"/>
      <c r="V178" s="242"/>
      <c r="W178" s="242"/>
      <c r="X178" s="242"/>
      <c r="Y178" s="242"/>
      <c r="Z178" s="242"/>
      <c r="AA178" s="242"/>
      <c r="AB178" s="242"/>
    </row>
    <row r="179" spans="19:28" customFormat="1" ht="30.75" customHeight="1" x14ac:dyDescent="0.3">
      <c r="S179" s="242"/>
      <c r="T179" s="242"/>
      <c r="U179" s="242"/>
      <c r="V179" s="242"/>
      <c r="W179" s="242"/>
      <c r="X179" s="242"/>
      <c r="Y179" s="242"/>
      <c r="Z179" s="242"/>
      <c r="AA179" s="242"/>
      <c r="AB179" s="242"/>
    </row>
    <row r="180" spans="19:28" customFormat="1" ht="30.75" customHeight="1" x14ac:dyDescent="0.3">
      <c r="S180" s="242"/>
      <c r="T180" s="242"/>
      <c r="U180" s="242"/>
      <c r="V180" s="242"/>
      <c r="W180" s="242"/>
      <c r="X180" s="242"/>
      <c r="Y180" s="242"/>
      <c r="Z180" s="242"/>
      <c r="AA180" s="242"/>
      <c r="AB180" s="242"/>
    </row>
    <row r="181" spans="19:28" customFormat="1" ht="21.75" customHeight="1" x14ac:dyDescent="0.3">
      <c r="S181" s="242"/>
      <c r="T181" s="242"/>
      <c r="U181" s="242"/>
      <c r="V181" s="242"/>
      <c r="W181" s="242"/>
      <c r="X181" s="242"/>
      <c r="Y181" s="242"/>
      <c r="Z181" s="242"/>
      <c r="AA181" s="242"/>
      <c r="AB181" s="242"/>
    </row>
    <row r="182" spans="19:28" customFormat="1" x14ac:dyDescent="0.3">
      <c r="S182" s="242"/>
      <c r="T182" s="242"/>
      <c r="U182" s="242"/>
      <c r="V182" s="242"/>
      <c r="W182" s="242"/>
      <c r="X182" s="242"/>
      <c r="Y182" s="242"/>
      <c r="Z182" s="242"/>
      <c r="AA182" s="242"/>
      <c r="AB182" s="242"/>
    </row>
  </sheetData>
  <sheetProtection algorithmName="SHA-512" hashValue="F/5srKJ3r90G/xnGEYZHuGGGHoaSpmThhZJzg5FoD836D2xo5G290E+4ioNcrzr/1C0IeUdDk3+h19YwDI9Lrw==" saltValue="0aG1ATdSbfiwrMNzKJpAkg==" spinCount="100000" sheet="1" selectLockedCells="1"/>
  <mergeCells count="46">
    <mergeCell ref="B6:C6"/>
    <mergeCell ref="B7:C7"/>
    <mergeCell ref="F4:G4"/>
    <mergeCell ref="I2:J2"/>
    <mergeCell ref="K2:M2"/>
    <mergeCell ref="C3:E3"/>
    <mergeCell ref="I3:J3"/>
    <mergeCell ref="C2:E2"/>
    <mergeCell ref="N2:O2"/>
    <mergeCell ref="K4:M4"/>
    <mergeCell ref="K3:M3"/>
    <mergeCell ref="C4:E4"/>
    <mergeCell ref="I4:J4"/>
    <mergeCell ref="N4:O4"/>
    <mergeCell ref="N3:O3"/>
    <mergeCell ref="F3:G3"/>
    <mergeCell ref="F2:G2"/>
    <mergeCell ref="B11:C11"/>
    <mergeCell ref="B12:C12"/>
    <mergeCell ref="B13:C13"/>
    <mergeCell ref="B14:C14"/>
    <mergeCell ref="B8:C8"/>
    <mergeCell ref="B9:C9"/>
    <mergeCell ref="B10:C10"/>
    <mergeCell ref="E35:G35"/>
    <mergeCell ref="E36:G36"/>
    <mergeCell ref="B27:C27"/>
    <mergeCell ref="B28:C28"/>
    <mergeCell ref="B29:C29"/>
    <mergeCell ref="B30:C30"/>
    <mergeCell ref="B31:C31"/>
    <mergeCell ref="B32:C32"/>
    <mergeCell ref="B33:C33"/>
    <mergeCell ref="B34:C34"/>
    <mergeCell ref="B26:C26"/>
    <mergeCell ref="E15:G15"/>
    <mergeCell ref="E16:G16"/>
    <mergeCell ref="B17:C17"/>
    <mergeCell ref="B18:C18"/>
    <mergeCell ref="B19:C19"/>
    <mergeCell ref="B21:C21"/>
    <mergeCell ref="B22:C22"/>
    <mergeCell ref="B23:C23"/>
    <mergeCell ref="B24:C24"/>
    <mergeCell ref="B25:C25"/>
    <mergeCell ref="B20:C20"/>
  </mergeCells>
  <phoneticPr fontId="17" type="noConversion"/>
  <conditionalFormatting sqref="G18:G34 G8:G14 E8:E14 E18:E34">
    <cfRule type="cellIs" dxfId="13" priority="8" operator="equal">
      <formula>"-Dash"</formula>
    </cfRule>
  </conditionalFormatting>
  <conditionalFormatting sqref="I2:J2">
    <cfRule type="expression" dxfId="12" priority="1">
      <formula>$I$2=""</formula>
    </cfRule>
  </conditionalFormatting>
  <dataValidations count="3">
    <dataValidation type="list" allowBlank="1" showInputMessage="1" showErrorMessage="1" sqref="E8:G14 E18:G34" xr:uid="{964DDEB1-3B83-4358-ABE7-C59BDE7D6ECF}">
      <formula1>$AD$8:$AD$18</formula1>
    </dataValidation>
    <dataValidation type="date" allowBlank="1" showInputMessage="1" showErrorMessage="1" sqref="K3" xr:uid="{1954A198-6034-4B9A-BC98-622ECB6BFCB8}">
      <formula1>43466</formula1>
      <formula2>44196</formula2>
    </dataValidation>
    <dataValidation type="date" allowBlank="1" showInputMessage="1" showErrorMessage="1" sqref="C4:E4 I4:J4" xr:uid="{F1D5459B-8DC3-404F-BBDF-FBC594B459F2}">
      <formula1>42370</formula1>
      <formula2>44196</formula2>
    </dataValidation>
  </dataValidations>
  <pageMargins left="0.25" right="0.25" top="0.8125" bottom="0.75" header="0.3" footer="0.3"/>
  <pageSetup scale="96" fitToWidth="0" orientation="portrait" horizontalDpi="1200" verticalDpi="1200" r:id="rId1"/>
  <headerFooter>
    <oddHeader>&amp;C&amp;"Fira Sans,Bold"&amp;12&amp;K2B2B2BQRM&amp;K01+000
&amp;K2B2B2BGG AUDIT FORM</oddHeader>
    <oddFooter>&amp;L&amp;"Fira Sans,Regular"&amp;8&amp;K2A4059#CSS&amp;C&amp;"Fira Sans,Bold"QRM:  GG AUDIT FORM&amp;RV7.16.20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9" id="{FF4A7CC3-926F-484B-B4D7-D0A7C557BCEF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Triangles" iconId="1"/>
              <x14:cfIcon iconSet="3Arrows" iconId="2"/>
            </x14:iconSet>
          </x14:cfRule>
          <xm:sqref>N8:N14 N18:N34</xm:sqref>
        </x14:conditionalFormatting>
        <x14:conditionalFormatting xmlns:xm="http://schemas.microsoft.com/office/excel/2006/main">
          <x14:cfRule type="expression" priority="2" id="{A5AA3272-EE40-4B43-A7A6-113FDDC91C86}">
            <xm:f>COUNTIF(SL!$A$2:$A$259,$I$2)=0</xm:f>
            <x14:dxf>
              <fill>
                <gradientFill degree="90">
                  <stop position="0">
                    <color rgb="FFFFC7CE"/>
                  </stop>
                  <stop position="1">
                    <color rgb="FFFFC7CE"/>
                  </stop>
                </gradientFill>
              </fill>
            </x14:dxf>
          </x14:cfRule>
          <xm:sqref>I2:J2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AD166-8CDC-46B9-AE01-BC1EC0E37CA4}">
  <sheetPr codeName="Sheet1">
    <tabColor rgb="FF00B050"/>
    <pageSetUpPr fitToPage="1"/>
  </sheetPr>
  <dimension ref="A1:CC84"/>
  <sheetViews>
    <sheetView view="pageLayout" zoomScaleNormal="90" zoomScaleSheetLayoutView="95" workbookViewId="0">
      <selection activeCell="C3" sqref="C3:G3"/>
    </sheetView>
  </sheetViews>
  <sheetFormatPr defaultColWidth="9.33203125" defaultRowHeight="14.4" x14ac:dyDescent="0.3"/>
  <cols>
    <col min="1" max="1" width="0.33203125" style="2" customWidth="1"/>
    <col min="2" max="2" width="12.5546875" style="2" customWidth="1"/>
    <col min="3" max="3" width="12.44140625" style="2" customWidth="1"/>
    <col min="4" max="4" width="0.33203125" style="6" customWidth="1"/>
    <col min="5" max="7" width="8.5546875" style="3" customWidth="1"/>
    <col min="8" max="8" width="0.33203125" style="5" customWidth="1"/>
    <col min="9" max="11" width="8.5546875" style="3" customWidth="1"/>
    <col min="12" max="12" width="0.33203125" style="5" customWidth="1"/>
    <col min="13" max="15" width="8.5546875" style="3" customWidth="1"/>
    <col min="16" max="16" width="0.33203125" style="3" customWidth="1"/>
    <col min="17" max="17" width="0.44140625" style="78" customWidth="1"/>
    <col min="18" max="26" width="10.44140625" style="78" hidden="1" customWidth="1"/>
    <col min="27" max="27" width="10.44140625" style="86" hidden="1" customWidth="1"/>
    <col min="28" max="28" width="28.33203125" style="56" hidden="1" customWidth="1"/>
    <col min="29" max="29" width="23.5546875" style="56" hidden="1" customWidth="1"/>
    <col min="30" max="30" width="9.6640625" style="56" hidden="1" customWidth="1"/>
    <col min="31" max="31" width="7.44140625" style="56" hidden="1" customWidth="1"/>
    <col min="32" max="32" width="9.5546875" style="56" hidden="1" customWidth="1"/>
    <col min="33" max="33" width="9.33203125" style="56" hidden="1" customWidth="1"/>
    <col min="34" max="34" width="26.44140625" style="56" hidden="1" customWidth="1"/>
    <col min="35" max="35" width="9.33203125" style="56" hidden="1" customWidth="1"/>
    <col min="36" max="36" width="24.44140625" style="56" hidden="1" customWidth="1"/>
    <col min="37" max="37" width="12.5546875" style="56" hidden="1" customWidth="1"/>
    <col min="38" max="43" width="9.33203125" style="56" hidden="1" customWidth="1"/>
    <col min="44" max="51" width="0" style="56" hidden="1" customWidth="1"/>
    <col min="52" max="57" width="9.33203125" style="56"/>
    <col min="58" max="58" width="9.6640625" style="56" bestFit="1" customWidth="1"/>
    <col min="59" max="59" width="9.33203125" style="56" customWidth="1"/>
    <col min="60" max="81" width="9.33203125" style="56"/>
    <col min="82" max="16384" width="9.33203125" style="2"/>
  </cols>
  <sheetData>
    <row r="1" spans="1:81" ht="1.5" customHeight="1" thickBot="1" x14ac:dyDescent="0.35">
      <c r="A1" s="27"/>
      <c r="B1" s="28"/>
      <c r="C1" s="28"/>
      <c r="D1" s="28"/>
      <c r="E1" s="29"/>
      <c r="F1" s="29"/>
      <c r="G1" s="29"/>
      <c r="H1" s="29"/>
      <c r="I1" s="29"/>
      <c r="J1" s="29"/>
      <c r="K1" s="29"/>
      <c r="L1" s="29"/>
      <c r="M1" s="29"/>
      <c r="N1" s="29"/>
      <c r="O1" s="30"/>
      <c r="P1" s="4"/>
      <c r="Q1" s="87"/>
      <c r="R1" s="87"/>
      <c r="S1" s="87"/>
      <c r="T1" s="87"/>
      <c r="U1" s="87"/>
      <c r="V1" s="87"/>
      <c r="W1" s="87"/>
      <c r="X1" s="87"/>
      <c r="Y1" s="87"/>
      <c r="Z1" s="87"/>
      <c r="AA1" s="118"/>
      <c r="AF1" s="56">
        <v>1</v>
      </c>
    </row>
    <row r="2" spans="1:81" ht="30.75" customHeight="1" thickBot="1" x14ac:dyDescent="0.35">
      <c r="A2" s="19"/>
      <c r="B2" s="23" t="s">
        <v>0</v>
      </c>
      <c r="C2" s="282" t="str">
        <f>'QRM - GG Audit (7-15-20)'!C2</f>
        <v xml:space="preserve"> Example Facility</v>
      </c>
      <c r="D2" s="283"/>
      <c r="E2" s="283"/>
      <c r="F2" s="283"/>
      <c r="G2" s="284"/>
      <c r="H2" s="24"/>
      <c r="I2" s="288" t="s">
        <v>10</v>
      </c>
      <c r="J2" s="288"/>
      <c r="K2" s="195">
        <f>'QRM - GG Audit (7-15-20)'!N2</f>
        <v>44048</v>
      </c>
      <c r="L2" s="25"/>
      <c r="M2" s="288" t="s">
        <v>11</v>
      </c>
      <c r="N2" s="288"/>
      <c r="O2" s="26">
        <f>'QRM - GG Audit (7-15-20)'!I4</f>
        <v>44027</v>
      </c>
      <c r="P2" s="31"/>
      <c r="Q2" s="87"/>
      <c r="R2" s="87"/>
      <c r="S2" s="87"/>
      <c r="T2" s="87"/>
      <c r="U2" s="87"/>
      <c r="V2" s="87"/>
      <c r="W2" s="87"/>
      <c r="X2" s="87"/>
      <c r="Y2" s="87"/>
      <c r="Z2" s="87"/>
      <c r="AA2" s="118"/>
      <c r="AZ2"/>
      <c r="BA2"/>
      <c r="BB2"/>
      <c r="BC2"/>
      <c r="BD2"/>
      <c r="BE2"/>
      <c r="BF2"/>
      <c r="BG2"/>
      <c r="BH2"/>
    </row>
    <row r="3" spans="1:81" ht="30.75" customHeight="1" x14ac:dyDescent="0.3">
      <c r="A3" s="19"/>
      <c r="B3" s="17" t="s">
        <v>89</v>
      </c>
      <c r="C3" s="282" t="str">
        <f>'QRM - GG Audit (7-15-20)'!C3&amp;" "&amp;'QRM - GG Audit (7-15-20)'!I3</f>
        <v>Case Study</v>
      </c>
      <c r="D3" s="283"/>
      <c r="E3" s="283"/>
      <c r="F3" s="283"/>
      <c r="G3" s="284"/>
      <c r="H3" s="13"/>
      <c r="I3" s="289" t="s">
        <v>12</v>
      </c>
      <c r="J3" s="289"/>
      <c r="K3" s="47">
        <f>IF(OR(K2="",O2=""),"",_xlfn.DAYS(O2,K2)+1)</f>
        <v>-20</v>
      </c>
      <c r="L3" s="11"/>
      <c r="M3" s="289" t="s">
        <v>8</v>
      </c>
      <c r="N3" s="289"/>
      <c r="O3" s="196" t="s">
        <v>90</v>
      </c>
      <c r="P3" s="32"/>
      <c r="Q3" s="87"/>
      <c r="R3" s="87"/>
      <c r="S3" s="87"/>
      <c r="T3" s="87"/>
      <c r="U3" s="87"/>
      <c r="V3" s="87"/>
      <c r="W3" s="87"/>
      <c r="X3" s="87"/>
      <c r="Y3" s="87"/>
      <c r="Z3" s="87"/>
      <c r="AA3" s="118"/>
      <c r="AZ3"/>
      <c r="BA3"/>
      <c r="BB3"/>
      <c r="BC3"/>
      <c r="BD3"/>
      <c r="BE3"/>
      <c r="BF3"/>
      <c r="BG3"/>
      <c r="BH3"/>
    </row>
    <row r="4" spans="1:81" ht="30.75" customHeight="1" x14ac:dyDescent="0.3">
      <c r="A4" s="20" t="s">
        <v>91</v>
      </c>
      <c r="B4" s="18" t="s">
        <v>3</v>
      </c>
      <c r="C4" s="285">
        <f>'QRM - GG Audit (7-15-20)'!C4</f>
        <v>43994</v>
      </c>
      <c r="D4" s="286"/>
      <c r="E4" s="286"/>
      <c r="F4" s="286"/>
      <c r="G4" s="287"/>
      <c r="H4" s="14"/>
      <c r="I4" s="279" t="s">
        <v>92</v>
      </c>
      <c r="J4" s="279"/>
      <c r="K4" s="279"/>
      <c r="L4" s="279"/>
      <c r="M4" s="279"/>
      <c r="N4" s="280">
        <f>'QRM - GG Audit (7-15-20)'!I2</f>
        <v>22310</v>
      </c>
      <c r="O4" s="281"/>
      <c r="P4" s="32"/>
      <c r="Q4" s="87"/>
      <c r="R4" s="87"/>
      <c r="S4" s="87"/>
      <c r="T4" s="87"/>
      <c r="U4" s="87"/>
      <c r="V4" s="87"/>
      <c r="W4" s="87"/>
      <c r="X4" s="87"/>
      <c r="Y4" s="87"/>
      <c r="Z4" s="87"/>
      <c r="AA4" s="118"/>
      <c r="AZ4"/>
      <c r="BA4"/>
      <c r="BB4"/>
      <c r="BC4"/>
      <c r="BD4"/>
      <c r="BE4"/>
      <c r="BF4"/>
      <c r="BG4"/>
      <c r="BH4"/>
    </row>
    <row r="5" spans="1:81" ht="1.5" customHeight="1" thickBot="1" x14ac:dyDescent="0.35">
      <c r="A5" s="21"/>
      <c r="B5" s="7"/>
      <c r="C5" s="7"/>
      <c r="D5" s="8"/>
      <c r="E5" s="7"/>
      <c r="F5" s="7"/>
      <c r="G5" s="7"/>
      <c r="H5" s="9"/>
      <c r="I5" s="7"/>
      <c r="J5" s="7"/>
      <c r="K5" s="10"/>
      <c r="L5" s="10"/>
      <c r="M5" s="7"/>
      <c r="N5" s="7"/>
      <c r="O5" s="10"/>
      <c r="P5" s="32"/>
      <c r="Q5" s="87"/>
      <c r="R5" s="87"/>
      <c r="S5" s="87"/>
      <c r="T5" s="87"/>
      <c r="U5" s="87"/>
      <c r="V5" s="87"/>
      <c r="W5" s="87"/>
      <c r="X5" s="87"/>
      <c r="Y5" s="87"/>
      <c r="Z5" s="87"/>
      <c r="AA5" s="118"/>
      <c r="AE5" s="56" t="s">
        <v>13</v>
      </c>
      <c r="AZ5"/>
      <c r="BA5"/>
      <c r="BB5"/>
      <c r="BC5"/>
      <c r="BD5"/>
      <c r="BE5"/>
      <c r="BF5"/>
      <c r="BG5"/>
      <c r="BH5"/>
    </row>
    <row r="6" spans="1:81" s="1" customFormat="1" ht="33.75" customHeight="1" thickTop="1" thickBot="1" x14ac:dyDescent="0.35">
      <c r="A6" s="22"/>
      <c r="B6" s="272"/>
      <c r="C6" s="273"/>
      <c r="D6" s="42"/>
      <c r="E6" s="43" t="s">
        <v>15</v>
      </c>
      <c r="F6" s="43" t="s">
        <v>16</v>
      </c>
      <c r="G6" s="43" t="s">
        <v>17</v>
      </c>
      <c r="H6" s="44"/>
      <c r="I6" s="43" t="s">
        <v>18</v>
      </c>
      <c r="J6" s="43" t="s">
        <v>19</v>
      </c>
      <c r="K6" s="43" t="s">
        <v>20</v>
      </c>
      <c r="L6" s="45"/>
      <c r="M6" s="43" t="s">
        <v>21</v>
      </c>
      <c r="N6" s="43" t="s">
        <v>22</v>
      </c>
      <c r="O6" s="46" t="s">
        <v>23</v>
      </c>
      <c r="P6" s="12"/>
      <c r="Q6" s="87"/>
      <c r="R6" s="87"/>
      <c r="S6" s="87"/>
      <c r="T6" s="87"/>
      <c r="U6" s="87"/>
      <c r="V6" s="87"/>
      <c r="W6" s="87"/>
      <c r="X6" s="87"/>
      <c r="Y6" s="87"/>
      <c r="Z6" s="87"/>
      <c r="AA6" s="57"/>
      <c r="AB6" s="58" t="s">
        <v>34</v>
      </c>
      <c r="AC6" s="59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/>
      <c r="BA6"/>
      <c r="BB6"/>
      <c r="BC6"/>
      <c r="BD6"/>
      <c r="BE6"/>
      <c r="BF6"/>
      <c r="BG6"/>
      <c r="BH6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</row>
    <row r="7" spans="1:81" ht="21.75" customHeight="1" thickBot="1" x14ac:dyDescent="0.35">
      <c r="A7" s="19"/>
      <c r="B7" s="274" t="s">
        <v>14</v>
      </c>
      <c r="C7" s="275"/>
      <c r="D7" s="48"/>
      <c r="E7" s="104"/>
      <c r="F7" s="104"/>
      <c r="G7" s="105"/>
      <c r="H7" s="99"/>
      <c r="I7" s="98"/>
      <c r="J7" s="98"/>
      <c r="K7" s="98"/>
      <c r="L7" s="99"/>
      <c r="M7" s="100"/>
      <c r="N7" s="98"/>
      <c r="O7" s="101"/>
      <c r="P7" s="32"/>
      <c r="Q7" s="87"/>
      <c r="R7" s="87"/>
      <c r="S7" s="87"/>
      <c r="T7" s="87"/>
      <c r="U7" s="87"/>
      <c r="V7" s="87"/>
      <c r="W7" s="87"/>
      <c r="X7" s="87"/>
      <c r="Y7" s="87"/>
      <c r="Z7" s="87"/>
      <c r="AA7" s="118"/>
      <c r="AB7" s="61" t="s">
        <v>36</v>
      </c>
      <c r="AC7" s="62" t="s">
        <v>37</v>
      </c>
      <c r="AZ7"/>
      <c r="BA7"/>
      <c r="BB7"/>
      <c r="BC7"/>
      <c r="BD7"/>
      <c r="BE7"/>
      <c r="BF7"/>
      <c r="BG7"/>
      <c r="BH7"/>
    </row>
    <row r="8" spans="1:81" ht="18.75" customHeight="1" x14ac:dyDescent="0.3">
      <c r="A8" s="129"/>
      <c r="B8" s="259" t="s">
        <v>38</v>
      </c>
      <c r="C8" s="259"/>
      <c r="D8" s="94"/>
      <c r="E8" s="119" t="str">
        <f>'QRM - GG Audit (7-15-20)'!E8</f>
        <v>05</v>
      </c>
      <c r="F8" s="119" t="str">
        <f>'QRM - GG Audit (7-15-20)'!F8</f>
        <v>06</v>
      </c>
      <c r="G8" s="119" t="str">
        <f>'QRM - GG Audit (7-15-20)'!G8</f>
        <v>05</v>
      </c>
      <c r="H8" s="119">
        <f>'QRM - GG Audit (7-15-20)'!H8</f>
        <v>0</v>
      </c>
      <c r="I8" s="119">
        <f>'QRM - GG Audit (7-15-20)'!I8</f>
        <v>5</v>
      </c>
      <c r="J8" s="119" t="str">
        <f>'QRM - GG Audit (7-15-20)'!J8</f>
        <v>Yes</v>
      </c>
      <c r="K8" s="119">
        <f>'QRM - GG Audit (7-15-20)'!K8</f>
        <v>5</v>
      </c>
      <c r="L8" s="119">
        <f>'QRM - GG Audit (7-15-20)'!L8</f>
        <v>0</v>
      </c>
      <c r="M8" s="119" t="str">
        <f>'QRM - GG Audit (7-15-20)'!M8</f>
        <v>UnMet</v>
      </c>
      <c r="N8" s="119">
        <f>'QRM - GG Audit (7-15-20)'!N8</f>
        <v>0</v>
      </c>
      <c r="O8" s="119">
        <f>'QRM - GG Audit (7-15-20)'!O8</f>
        <v>0</v>
      </c>
      <c r="P8" s="97"/>
      <c r="Q8" s="87"/>
      <c r="R8" s="87"/>
      <c r="S8" s="87"/>
      <c r="T8" s="116"/>
      <c r="U8" s="116"/>
      <c r="V8" s="116"/>
      <c r="W8" s="87"/>
      <c r="X8" s="87"/>
      <c r="Y8" s="87"/>
      <c r="Z8" s="87"/>
      <c r="AA8" s="118"/>
      <c r="AB8" s="63" t="s">
        <v>41</v>
      </c>
      <c r="AC8" s="64">
        <v>1</v>
      </c>
      <c r="AD8" s="114" t="s">
        <v>42</v>
      </c>
      <c r="AE8" s="65">
        <f>IFERROR(INDEX($AC$8:$AC$18,MATCH(F8,$AB$8:$AB$18,0)),"")</f>
        <v>6</v>
      </c>
      <c r="AZ8"/>
      <c r="BA8"/>
      <c r="BB8"/>
      <c r="BC8"/>
      <c r="BD8"/>
      <c r="BE8"/>
      <c r="BF8"/>
      <c r="BG8"/>
      <c r="BH8"/>
    </row>
    <row r="9" spans="1:81" ht="18.75" customHeight="1" x14ac:dyDescent="0.3">
      <c r="A9" s="129"/>
      <c r="B9" s="259" t="s">
        <v>43</v>
      </c>
      <c r="C9" s="259"/>
      <c r="D9" s="95"/>
      <c r="E9" s="119" t="str">
        <f>'QRM - GG Audit (7-15-20)'!E9</f>
        <v>05</v>
      </c>
      <c r="F9" s="119" t="str">
        <f>'QRM - GG Audit (7-15-20)'!F9</f>
        <v>06</v>
      </c>
      <c r="G9" s="119" t="str">
        <f>'QRM - GG Audit (7-15-20)'!G9</f>
        <v>04</v>
      </c>
      <c r="H9" s="119">
        <f>'QRM - GG Audit (7-15-20)'!H9</f>
        <v>0</v>
      </c>
      <c r="I9" s="119">
        <f>'QRM - GG Audit (7-15-20)'!I9</f>
        <v>5</v>
      </c>
      <c r="J9" s="119" t="str">
        <f>'QRM - GG Audit (7-15-20)'!J9</f>
        <v>Yes</v>
      </c>
      <c r="K9" s="119">
        <f>'QRM - GG Audit (7-15-20)'!K9</f>
        <v>4</v>
      </c>
      <c r="L9" s="119">
        <f>'QRM - GG Audit (7-15-20)'!L9</f>
        <v>0</v>
      </c>
      <c r="M9" s="119" t="str">
        <f>'QRM - GG Audit (7-15-20)'!M9</f>
        <v>UnMet</v>
      </c>
      <c r="N9" s="119">
        <f>'QRM - GG Audit (7-15-20)'!N9</f>
        <v>-1</v>
      </c>
      <c r="O9" s="119">
        <f>'QRM - GG Audit (7-15-20)'!O9</f>
        <v>-2.9411764705882353E-2</v>
      </c>
      <c r="P9" s="97"/>
      <c r="Q9" s="87"/>
      <c r="R9" s="87"/>
      <c r="S9" s="87"/>
      <c r="T9" s="116"/>
      <c r="U9" s="116"/>
      <c r="V9" s="116"/>
      <c r="W9" s="87"/>
      <c r="X9" s="87"/>
      <c r="Y9" s="87"/>
      <c r="Z9" s="87"/>
      <c r="AA9" s="118"/>
      <c r="AB9" s="63" t="s">
        <v>45</v>
      </c>
      <c r="AC9" s="64">
        <v>2</v>
      </c>
      <c r="AD9" s="114" t="s">
        <v>42</v>
      </c>
      <c r="AE9" s="65">
        <f t="shared" ref="AE9:AE14" si="0">IFERROR(INDEX($AC$8:$AC$18,MATCH(F9,$AB$8:$AB$18,0)),"")</f>
        <v>6</v>
      </c>
      <c r="AZ9"/>
      <c r="BA9"/>
      <c r="BB9"/>
      <c r="BC9"/>
      <c r="BD9"/>
      <c r="BE9"/>
      <c r="BF9"/>
      <c r="BG9"/>
      <c r="BH9"/>
    </row>
    <row r="10" spans="1:81" ht="18.75" customHeight="1" x14ac:dyDescent="0.3">
      <c r="A10" s="129"/>
      <c r="B10" s="259" t="s">
        <v>46</v>
      </c>
      <c r="C10" s="259"/>
      <c r="D10" s="95"/>
      <c r="E10" s="119" t="str">
        <f>'QRM - GG Audit (7-15-20)'!E10</f>
        <v>03</v>
      </c>
      <c r="F10" s="119" t="str">
        <f>'QRM - GG Audit (7-15-20)'!F10</f>
        <v>06</v>
      </c>
      <c r="G10" s="119" t="str">
        <f>'QRM - GG Audit (7-15-20)'!G10</f>
        <v>03</v>
      </c>
      <c r="H10" s="119">
        <f>'QRM - GG Audit (7-15-20)'!H10</f>
        <v>0</v>
      </c>
      <c r="I10" s="119">
        <f>'QRM - GG Audit (7-15-20)'!I10</f>
        <v>3</v>
      </c>
      <c r="J10" s="119" t="str">
        <f>'QRM - GG Audit (7-15-20)'!J10</f>
        <v>Yes</v>
      </c>
      <c r="K10" s="119">
        <f>'QRM - GG Audit (7-15-20)'!K10</f>
        <v>3</v>
      </c>
      <c r="L10" s="119">
        <f>'QRM - GG Audit (7-15-20)'!L10</f>
        <v>0</v>
      </c>
      <c r="M10" s="119" t="str">
        <f>'QRM - GG Audit (7-15-20)'!M10</f>
        <v>UnMet</v>
      </c>
      <c r="N10" s="119">
        <f>'QRM - GG Audit (7-15-20)'!N10</f>
        <v>0</v>
      </c>
      <c r="O10" s="119">
        <f>'QRM - GG Audit (7-15-20)'!O10</f>
        <v>0</v>
      </c>
      <c r="P10" s="97"/>
      <c r="Q10" s="87"/>
      <c r="R10" s="87"/>
      <c r="S10" s="87"/>
      <c r="T10" s="116"/>
      <c r="U10" s="116"/>
      <c r="V10" s="116"/>
      <c r="W10" s="87"/>
      <c r="X10" s="87"/>
      <c r="Y10" s="87"/>
      <c r="Z10" s="87"/>
      <c r="AA10" s="118"/>
      <c r="AB10" s="63" t="s">
        <v>47</v>
      </c>
      <c r="AC10" s="64">
        <v>3</v>
      </c>
      <c r="AD10" s="114" t="s">
        <v>42</v>
      </c>
      <c r="AE10" s="65">
        <f t="shared" si="0"/>
        <v>6</v>
      </c>
      <c r="AZ10"/>
      <c r="BA10"/>
      <c r="BB10"/>
      <c r="BC10"/>
      <c r="BD10"/>
      <c r="BE10"/>
      <c r="BF10"/>
      <c r="BG10"/>
      <c r="BH10"/>
    </row>
    <row r="11" spans="1:81" ht="18.75" customHeight="1" x14ac:dyDescent="0.3">
      <c r="A11" s="129"/>
      <c r="B11" s="259" t="s">
        <v>48</v>
      </c>
      <c r="C11" s="259"/>
      <c r="D11" s="95"/>
      <c r="E11" s="119" t="str">
        <f>'QRM - GG Audit (7-15-20)'!E11</f>
        <v>03</v>
      </c>
      <c r="F11" s="119" t="str">
        <f>'QRM - GG Audit (7-15-20)'!F11</f>
        <v>03</v>
      </c>
      <c r="G11" s="119" t="str">
        <f>'QRM - GG Audit (7-15-20)'!G11</f>
        <v>03</v>
      </c>
      <c r="H11" s="119">
        <f>'QRM - GG Audit (7-15-20)'!H11</f>
        <v>0</v>
      </c>
      <c r="I11" s="119">
        <f>'QRM - GG Audit (7-15-20)'!I11</f>
        <v>3</v>
      </c>
      <c r="J11" s="119" t="str">
        <f>'QRM - GG Audit (7-15-20)'!J11</f>
        <v>Yes</v>
      </c>
      <c r="K11" s="119">
        <f>'QRM - GG Audit (7-15-20)'!K11</f>
        <v>3</v>
      </c>
      <c r="L11" s="119">
        <f>'QRM - GG Audit (7-15-20)'!L11</f>
        <v>0</v>
      </c>
      <c r="M11" s="119" t="str">
        <f>'QRM - GG Audit (7-15-20)'!M11</f>
        <v>Met</v>
      </c>
      <c r="N11" s="119">
        <f>'QRM - GG Audit (7-15-20)'!N11</f>
        <v>0</v>
      </c>
      <c r="O11" s="119">
        <f>'QRM - GG Audit (7-15-20)'!O11</f>
        <v>0</v>
      </c>
      <c r="P11" s="97"/>
      <c r="Q11" s="87"/>
      <c r="R11" s="87"/>
      <c r="S11" s="87"/>
      <c r="T11" s="116"/>
      <c r="U11" s="116"/>
      <c r="V11" s="116"/>
      <c r="W11" s="87"/>
      <c r="X11" s="87"/>
      <c r="Y11" s="87"/>
      <c r="Z11" s="87"/>
      <c r="AA11" s="118"/>
      <c r="AB11" s="63" t="s">
        <v>44</v>
      </c>
      <c r="AC11" s="64">
        <v>4</v>
      </c>
      <c r="AD11" s="114" t="s">
        <v>42</v>
      </c>
      <c r="AE11" s="65">
        <f t="shared" si="0"/>
        <v>3</v>
      </c>
      <c r="AZ11"/>
      <c r="BA11"/>
      <c r="BB11"/>
      <c r="BC11"/>
      <c r="BD11"/>
      <c r="BE11"/>
      <c r="BF11"/>
      <c r="BG11"/>
      <c r="BH11"/>
    </row>
    <row r="12" spans="1:81" ht="18.75" customHeight="1" x14ac:dyDescent="0.3">
      <c r="A12" s="129"/>
      <c r="B12" s="259" t="s">
        <v>49</v>
      </c>
      <c r="C12" s="259"/>
      <c r="D12" s="95"/>
      <c r="E12" s="119" t="str">
        <f>'QRM - GG Audit (7-15-20)'!E12</f>
        <v>03</v>
      </c>
      <c r="F12" s="119" t="str">
        <f>'QRM - GG Audit (7-15-20)'!F12</f>
        <v>03</v>
      </c>
      <c r="G12" s="119" t="str">
        <f>'QRM - GG Audit (7-15-20)'!G12</f>
        <v>03</v>
      </c>
      <c r="H12" s="119">
        <f>'QRM - GG Audit (7-15-20)'!H12</f>
        <v>0</v>
      </c>
      <c r="I12" s="119">
        <f>'QRM - GG Audit (7-15-20)'!I12</f>
        <v>3</v>
      </c>
      <c r="J12" s="119" t="str">
        <f>'QRM - GG Audit (7-15-20)'!J12</f>
        <v>Yes</v>
      </c>
      <c r="K12" s="119">
        <f>'QRM - GG Audit (7-15-20)'!K12</f>
        <v>3</v>
      </c>
      <c r="L12" s="119">
        <f>'QRM - GG Audit (7-15-20)'!L12</f>
        <v>0</v>
      </c>
      <c r="M12" s="119" t="str">
        <f>'QRM - GG Audit (7-15-20)'!M12</f>
        <v>Met</v>
      </c>
      <c r="N12" s="119">
        <f>'QRM - GG Audit (7-15-20)'!N12</f>
        <v>0</v>
      </c>
      <c r="O12" s="119">
        <f>'QRM - GG Audit (7-15-20)'!O12</f>
        <v>0</v>
      </c>
      <c r="P12" s="97"/>
      <c r="Q12" s="88"/>
      <c r="R12" s="87"/>
      <c r="S12" s="87"/>
      <c r="T12" s="116"/>
      <c r="U12" s="116"/>
      <c r="V12" s="116"/>
      <c r="W12" s="87"/>
      <c r="X12" s="87"/>
      <c r="Y12" s="87"/>
      <c r="Z12" s="87"/>
      <c r="AA12" s="118"/>
      <c r="AB12" s="66" t="s">
        <v>39</v>
      </c>
      <c r="AC12" s="67">
        <v>5</v>
      </c>
      <c r="AD12" s="114" t="s">
        <v>42</v>
      </c>
      <c r="AE12" s="65">
        <f t="shared" si="0"/>
        <v>3</v>
      </c>
      <c r="AZ12"/>
      <c r="BA12"/>
      <c r="BB12"/>
      <c r="BC12"/>
      <c r="BD12"/>
      <c r="BE12"/>
      <c r="BF12"/>
      <c r="BG12"/>
      <c r="BH12"/>
    </row>
    <row r="13" spans="1:81" ht="18.75" customHeight="1" x14ac:dyDescent="0.3">
      <c r="A13" s="129"/>
      <c r="B13" s="259" t="s">
        <v>50</v>
      </c>
      <c r="C13" s="259"/>
      <c r="D13" s="95"/>
      <c r="E13" s="119" t="str">
        <f>'QRM - GG Audit (7-15-20)'!E13</f>
        <v>02</v>
      </c>
      <c r="F13" s="119" t="str">
        <f>'QRM - GG Audit (7-15-20)'!F13</f>
        <v>03</v>
      </c>
      <c r="G13" s="119" t="str">
        <f>'QRM - GG Audit (7-15-20)'!G13</f>
        <v>03</v>
      </c>
      <c r="H13" s="119">
        <f>'QRM - GG Audit (7-15-20)'!H13</f>
        <v>0</v>
      </c>
      <c r="I13" s="119">
        <f>'QRM - GG Audit (7-15-20)'!I13</f>
        <v>2</v>
      </c>
      <c r="J13" s="119" t="str">
        <f>'QRM - GG Audit (7-15-20)'!J13</f>
        <v>Yes</v>
      </c>
      <c r="K13" s="119">
        <f>'QRM - GG Audit (7-15-20)'!K13</f>
        <v>3</v>
      </c>
      <c r="L13" s="119">
        <f>'QRM - GG Audit (7-15-20)'!L13</f>
        <v>0</v>
      </c>
      <c r="M13" s="119" t="str">
        <f>'QRM - GG Audit (7-15-20)'!M13</f>
        <v>Met</v>
      </c>
      <c r="N13" s="119">
        <f>'QRM - GG Audit (7-15-20)'!N13</f>
        <v>1</v>
      </c>
      <c r="O13" s="119">
        <f>'QRM - GG Audit (7-15-20)'!O13</f>
        <v>2.9411764705882353E-2</v>
      </c>
      <c r="P13" s="97"/>
      <c r="Q13" s="87"/>
      <c r="R13" s="87"/>
      <c r="S13" s="87"/>
      <c r="T13" s="116"/>
      <c r="U13" s="116"/>
      <c r="V13" s="116"/>
      <c r="W13" s="87"/>
      <c r="X13" s="87"/>
      <c r="Y13" s="87"/>
      <c r="Z13" s="87"/>
      <c r="AA13" s="118"/>
      <c r="AB13" s="66" t="s">
        <v>40</v>
      </c>
      <c r="AC13" s="67">
        <v>6</v>
      </c>
      <c r="AD13" s="114" t="s">
        <v>42</v>
      </c>
      <c r="AE13" s="65">
        <f t="shared" si="0"/>
        <v>3</v>
      </c>
      <c r="AZ13"/>
      <c r="BA13"/>
      <c r="BB13"/>
      <c r="BC13"/>
      <c r="BD13"/>
      <c r="BE13"/>
      <c r="BF13"/>
      <c r="BG13"/>
      <c r="BH13"/>
    </row>
    <row r="14" spans="1:81" ht="18.75" customHeight="1" thickBot="1" x14ac:dyDescent="0.35">
      <c r="A14" s="129"/>
      <c r="B14" s="259" t="s">
        <v>51</v>
      </c>
      <c r="C14" s="259"/>
      <c r="D14" s="96"/>
      <c r="E14" s="119" t="str">
        <f>'QRM - GG Audit (7-15-20)'!E14</f>
        <v>03</v>
      </c>
      <c r="F14" s="119" t="str">
        <f>'QRM - GG Audit (7-15-20)'!F14</f>
        <v>03</v>
      </c>
      <c r="G14" s="119" t="str">
        <f>'QRM - GG Audit (7-15-20)'!G14</f>
        <v>03</v>
      </c>
      <c r="H14" s="119">
        <f>'QRM - GG Audit (7-15-20)'!H14</f>
        <v>0</v>
      </c>
      <c r="I14" s="119">
        <f>'QRM - GG Audit (7-15-20)'!I14</f>
        <v>3</v>
      </c>
      <c r="J14" s="119" t="str">
        <f>'QRM - GG Audit (7-15-20)'!J14</f>
        <v>Yes</v>
      </c>
      <c r="K14" s="119">
        <f>'QRM - GG Audit (7-15-20)'!K14</f>
        <v>3</v>
      </c>
      <c r="L14" s="119">
        <f>'QRM - GG Audit (7-15-20)'!L14</f>
        <v>0</v>
      </c>
      <c r="M14" s="119" t="str">
        <f>'QRM - GG Audit (7-15-20)'!M14</f>
        <v>Met</v>
      </c>
      <c r="N14" s="119">
        <f>'QRM - GG Audit (7-15-20)'!N14</f>
        <v>0</v>
      </c>
      <c r="O14" s="119">
        <f>'QRM - GG Audit (7-15-20)'!O14</f>
        <v>0</v>
      </c>
      <c r="P14" s="97"/>
      <c r="Q14" s="87"/>
      <c r="R14" s="87"/>
      <c r="S14" s="87"/>
      <c r="T14" s="116"/>
      <c r="U14" s="116"/>
      <c r="V14" s="116"/>
      <c r="W14" s="87"/>
      <c r="X14" s="87"/>
      <c r="Y14" s="87"/>
      <c r="Z14" s="87"/>
      <c r="AA14" s="118"/>
      <c r="AB14" s="68" t="s">
        <v>52</v>
      </c>
      <c r="AC14" s="69">
        <v>1</v>
      </c>
      <c r="AD14" s="114" t="s">
        <v>53</v>
      </c>
      <c r="AE14" s="65">
        <f t="shared" si="0"/>
        <v>3</v>
      </c>
      <c r="AZ14"/>
      <c r="BA14"/>
      <c r="BB14"/>
      <c r="BC14"/>
      <c r="BD14"/>
      <c r="BE14"/>
      <c r="BF14"/>
      <c r="BG14"/>
      <c r="BH14"/>
    </row>
    <row r="15" spans="1:81" ht="21.75" customHeight="1" x14ac:dyDescent="0.3">
      <c r="A15" s="19"/>
      <c r="B15" s="131"/>
      <c r="C15" s="246"/>
      <c r="D15" s="49"/>
      <c r="E15" s="253" t="s">
        <v>55</v>
      </c>
      <c r="F15" s="253"/>
      <c r="G15" s="253"/>
      <c r="H15" s="15"/>
      <c r="I15" s="102">
        <f>SUM(I8:I14)</f>
        <v>24</v>
      </c>
      <c r="J15" s="102">
        <f>COUNTIF(J8:J14,"Yes")</f>
        <v>7</v>
      </c>
      <c r="K15" s="102">
        <f t="shared" ref="K15" si="1">SUM(K8:K14)</f>
        <v>24</v>
      </c>
      <c r="L15" s="93"/>
      <c r="M15" s="102">
        <f>COUNTIF(M8:M14,"Met")</f>
        <v>4</v>
      </c>
      <c r="N15" s="102">
        <f>IFERROR(K15-I15,"")</f>
        <v>0</v>
      </c>
      <c r="O15" s="103">
        <f>IFERROR(N15/K3,"")</f>
        <v>0</v>
      </c>
      <c r="P15" s="32"/>
      <c r="Q15" s="87"/>
      <c r="R15" s="87"/>
      <c r="S15" s="87"/>
      <c r="T15" s="115"/>
      <c r="U15" s="115"/>
      <c r="V15" s="115"/>
      <c r="W15" s="87"/>
      <c r="X15" s="87"/>
      <c r="Y15" s="87"/>
      <c r="Z15" s="87"/>
      <c r="AA15" s="118"/>
      <c r="AB15" s="70" t="s">
        <v>56</v>
      </c>
      <c r="AC15" s="71">
        <v>1</v>
      </c>
      <c r="AD15" s="114" t="s">
        <v>53</v>
      </c>
      <c r="AE15" s="65"/>
      <c r="AZ15"/>
      <c r="BA15"/>
      <c r="BB15"/>
      <c r="BC15"/>
      <c r="BD15"/>
      <c r="BE15"/>
      <c r="BF15"/>
      <c r="BG15"/>
      <c r="BH15"/>
    </row>
    <row r="16" spans="1:81" ht="21.75" customHeight="1" thickBot="1" x14ac:dyDescent="0.35">
      <c r="A16" s="19"/>
      <c r="B16" s="247"/>
      <c r="C16" s="247"/>
      <c r="D16" s="247"/>
      <c r="E16" s="254" t="s">
        <v>57</v>
      </c>
      <c r="F16" s="254"/>
      <c r="G16" s="254"/>
      <c r="H16" s="16"/>
      <c r="I16" s="89">
        <f>IFERROR((I15/42),"")</f>
        <v>0.5714285714285714</v>
      </c>
      <c r="J16" s="90"/>
      <c r="K16" s="89">
        <f>IFERROR((K15/42),"")</f>
        <v>0.5714285714285714</v>
      </c>
      <c r="L16" s="91"/>
      <c r="M16" s="89">
        <f>IFERROR($M$15/SUM(COUNTIF($M$8:$M$14,"Met")+COUNTIF($M$8:$M$14,"UnMet")),"")</f>
        <v>0.5714285714285714</v>
      </c>
      <c r="N16" s="90"/>
      <c r="O16" s="92"/>
      <c r="P16" s="32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118"/>
      <c r="AB16" s="70">
        <v>88</v>
      </c>
      <c r="AC16" s="71">
        <v>1</v>
      </c>
      <c r="AD16" s="114" t="s">
        <v>53</v>
      </c>
      <c r="AE16" s="65"/>
      <c r="AZ16"/>
      <c r="BA16"/>
      <c r="BB16"/>
      <c r="BC16"/>
      <c r="BD16"/>
      <c r="BE16"/>
      <c r="BF16"/>
      <c r="BG16"/>
      <c r="BH16"/>
    </row>
    <row r="17" spans="1:60" ht="21.75" customHeight="1" x14ac:dyDescent="0.3">
      <c r="A17" s="19"/>
      <c r="B17" s="255" t="s">
        <v>54</v>
      </c>
      <c r="C17" s="255"/>
      <c r="D17" s="50"/>
      <c r="E17" s="51"/>
      <c r="F17" s="51"/>
      <c r="G17" s="52"/>
      <c r="H17" s="53"/>
      <c r="I17" s="54"/>
      <c r="J17" s="54"/>
      <c r="K17" s="54"/>
      <c r="L17" s="41"/>
      <c r="M17" s="55"/>
      <c r="N17" s="54"/>
      <c r="O17" s="54"/>
      <c r="P17" s="32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118"/>
      <c r="AB17" s="68">
        <v>10</v>
      </c>
      <c r="AC17" s="69">
        <v>1</v>
      </c>
      <c r="AD17" s="114" t="s">
        <v>53</v>
      </c>
      <c r="AE17" s="65"/>
      <c r="AZ17"/>
      <c r="BA17"/>
      <c r="BB17"/>
      <c r="BC17"/>
      <c r="BD17"/>
      <c r="BE17"/>
      <c r="BF17"/>
      <c r="BG17"/>
      <c r="BH17"/>
    </row>
    <row r="18" spans="1:60" ht="18.75" customHeight="1" thickBot="1" x14ac:dyDescent="0.35">
      <c r="A18" s="129"/>
      <c r="B18" s="252" t="s">
        <v>58</v>
      </c>
      <c r="C18" s="252"/>
      <c r="D18" s="130"/>
      <c r="E18" s="124" t="str">
        <f>'QRM - GG Audit (7-15-20)'!E18</f>
        <v>04</v>
      </c>
      <c r="F18" s="124" t="str">
        <f>'QRM - GG Audit (7-15-20)'!F18</f>
        <v>04</v>
      </c>
      <c r="G18" s="124" t="str">
        <f>'QRM - GG Audit (7-15-20)'!G18</f>
        <v>04</v>
      </c>
      <c r="H18" s="124">
        <f>'QRM - GG Audit (7-15-20)'!H18</f>
        <v>0</v>
      </c>
      <c r="I18" s="124">
        <f>'QRM - GG Audit (7-15-20)'!I18</f>
        <v>4</v>
      </c>
      <c r="J18" s="124" t="str">
        <f>'QRM - GG Audit (7-15-20)'!J18</f>
        <v>Yes</v>
      </c>
      <c r="K18" s="124">
        <f>'QRM - GG Audit (7-15-20)'!K18</f>
        <v>4</v>
      </c>
      <c r="L18" s="124">
        <f>'QRM - GG Audit (7-15-20)'!L18</f>
        <v>0</v>
      </c>
      <c r="M18" s="124" t="str">
        <f>'QRM - GG Audit (7-15-20)'!M18</f>
        <v>Met</v>
      </c>
      <c r="N18" s="124">
        <f>'QRM - GG Audit (7-15-20)'!N18</f>
        <v>0</v>
      </c>
      <c r="O18" s="124">
        <f>'QRM - GG Audit (7-15-20)'!O18</f>
        <v>0</v>
      </c>
      <c r="P18" s="9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118"/>
      <c r="AB18" s="72" t="s">
        <v>59</v>
      </c>
      <c r="AC18" s="73">
        <v>1</v>
      </c>
      <c r="AD18" s="114" t="s">
        <v>53</v>
      </c>
      <c r="AE18" s="65">
        <f>IFERROR(INDEX($AC$8:$AC$18,MATCH(F18,$AB$8:$AB$18,0)),"")</f>
        <v>4</v>
      </c>
      <c r="AZ18"/>
      <c r="BA18"/>
      <c r="BB18"/>
      <c r="BC18"/>
      <c r="BD18"/>
      <c r="BE18"/>
      <c r="BF18"/>
      <c r="BG18"/>
      <c r="BH18"/>
    </row>
    <row r="19" spans="1:60" ht="18.75" customHeight="1" thickBot="1" x14ac:dyDescent="0.35">
      <c r="A19" s="129"/>
      <c r="B19" s="252" t="s">
        <v>60</v>
      </c>
      <c r="C19" s="252"/>
      <c r="D19" s="130"/>
      <c r="E19" s="124" t="str">
        <f>'QRM - GG Audit (7-15-20)'!E19</f>
        <v>05</v>
      </c>
      <c r="F19" s="124" t="str">
        <f>'QRM - GG Audit (7-15-20)'!F19</f>
        <v>06</v>
      </c>
      <c r="G19" s="124" t="str">
        <f>'QRM - GG Audit (7-15-20)'!G19</f>
        <v>04</v>
      </c>
      <c r="H19" s="124">
        <f>'QRM - GG Audit (7-15-20)'!H19</f>
        <v>0</v>
      </c>
      <c r="I19" s="124">
        <f>'QRM - GG Audit (7-15-20)'!I19</f>
        <v>5</v>
      </c>
      <c r="J19" s="124" t="str">
        <f>'QRM - GG Audit (7-15-20)'!J19</f>
        <v>Yes</v>
      </c>
      <c r="K19" s="124">
        <f>'QRM - GG Audit (7-15-20)'!K19</f>
        <v>4</v>
      </c>
      <c r="L19" s="124">
        <f>'QRM - GG Audit (7-15-20)'!L19</f>
        <v>0</v>
      </c>
      <c r="M19" s="124" t="str">
        <f>'QRM - GG Audit (7-15-20)'!M19</f>
        <v>UnMet</v>
      </c>
      <c r="N19" s="124">
        <f>'QRM - GG Audit (7-15-20)'!N19</f>
        <v>-1</v>
      </c>
      <c r="O19" s="124">
        <f>'QRM - GG Audit (7-15-20)'!O19</f>
        <v>-2.9411764705882353E-2</v>
      </c>
      <c r="P19" s="9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118"/>
      <c r="AB19" s="74" t="s">
        <v>61</v>
      </c>
      <c r="AC19" s="75"/>
      <c r="AE19" s="65">
        <f t="shared" ref="AE19:AE34" si="2">IFERROR(INDEX($AC$8:$AC$18,MATCH(F19,$AB$8:$AB$18,0)),"")</f>
        <v>6</v>
      </c>
      <c r="AZ19"/>
      <c r="BA19"/>
      <c r="BB19"/>
      <c r="BC19"/>
      <c r="BD19"/>
      <c r="BE19"/>
      <c r="BF19"/>
      <c r="BG19"/>
      <c r="BH19"/>
    </row>
    <row r="20" spans="1:60" ht="18.75" customHeight="1" x14ac:dyDescent="0.3">
      <c r="A20" s="129"/>
      <c r="B20" s="252" t="s">
        <v>62</v>
      </c>
      <c r="C20" s="252"/>
      <c r="D20" s="130"/>
      <c r="E20" s="124" t="str">
        <f>'QRM - GG Audit (7-15-20)'!E20</f>
        <v>04</v>
      </c>
      <c r="F20" s="124" t="str">
        <f>'QRM - GG Audit (7-15-20)'!F20</f>
        <v>04</v>
      </c>
      <c r="G20" s="124" t="str">
        <f>'QRM - GG Audit (7-15-20)'!G20</f>
        <v>04</v>
      </c>
      <c r="H20" s="124">
        <f>'QRM - GG Audit (7-15-20)'!H20</f>
        <v>0</v>
      </c>
      <c r="I20" s="124">
        <f>'QRM - GG Audit (7-15-20)'!I20</f>
        <v>4</v>
      </c>
      <c r="J20" s="124" t="str">
        <f>'QRM - GG Audit (7-15-20)'!J20</f>
        <v>Yes</v>
      </c>
      <c r="K20" s="124">
        <f>'QRM - GG Audit (7-15-20)'!K20</f>
        <v>4</v>
      </c>
      <c r="L20" s="124">
        <f>'QRM - GG Audit (7-15-20)'!L20</f>
        <v>0</v>
      </c>
      <c r="M20" s="124" t="str">
        <f>'QRM - GG Audit (7-15-20)'!M20</f>
        <v>Met</v>
      </c>
      <c r="N20" s="124">
        <f>'QRM - GG Audit (7-15-20)'!N20</f>
        <v>0</v>
      </c>
      <c r="O20" s="124">
        <f>'QRM - GG Audit (7-15-20)'!O20</f>
        <v>0</v>
      </c>
      <c r="P20" s="9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118"/>
      <c r="AB20" s="76" t="s">
        <v>63</v>
      </c>
      <c r="AC20" s="77" t="s">
        <v>64</v>
      </c>
      <c r="AE20" s="65">
        <f t="shared" si="2"/>
        <v>4</v>
      </c>
      <c r="AZ20"/>
      <c r="BA20"/>
      <c r="BB20"/>
      <c r="BC20"/>
      <c r="BD20"/>
      <c r="BE20"/>
      <c r="BF20"/>
      <c r="BG20"/>
      <c r="BH20"/>
    </row>
    <row r="21" spans="1:60" ht="18.75" customHeight="1" x14ac:dyDescent="0.3">
      <c r="A21" s="129"/>
      <c r="B21" s="252" t="s">
        <v>65</v>
      </c>
      <c r="C21" s="252"/>
      <c r="D21" s="130"/>
      <c r="E21" s="124" t="str">
        <f>'QRM - GG Audit (7-15-20)'!E21</f>
        <v>04</v>
      </c>
      <c r="F21" s="124" t="str">
        <f>'QRM - GG Audit (7-15-20)'!F21</f>
        <v>04</v>
      </c>
      <c r="G21" s="124" t="str">
        <f>'QRM - GG Audit (7-15-20)'!G21</f>
        <v>04</v>
      </c>
      <c r="H21" s="124">
        <f>'QRM - GG Audit (7-15-20)'!H21</f>
        <v>0</v>
      </c>
      <c r="I21" s="124">
        <f>'QRM - GG Audit (7-15-20)'!I21</f>
        <v>4</v>
      </c>
      <c r="J21" s="124" t="str">
        <f>'QRM - GG Audit (7-15-20)'!J21</f>
        <v>Yes</v>
      </c>
      <c r="K21" s="124">
        <f>'QRM - GG Audit (7-15-20)'!K21</f>
        <v>4</v>
      </c>
      <c r="L21" s="124">
        <f>'QRM - GG Audit (7-15-20)'!L21</f>
        <v>0</v>
      </c>
      <c r="M21" s="124" t="str">
        <f>'QRM - GG Audit (7-15-20)'!M21</f>
        <v>Met</v>
      </c>
      <c r="N21" s="124">
        <f>'QRM - GG Audit (7-15-20)'!N21</f>
        <v>0</v>
      </c>
      <c r="O21" s="124">
        <f>'QRM - GG Audit (7-15-20)'!O21</f>
        <v>0</v>
      </c>
      <c r="P21" s="9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118"/>
      <c r="AB21" s="78" t="s">
        <v>66</v>
      </c>
      <c r="AC21" s="79">
        <v>1</v>
      </c>
      <c r="AE21" s="65">
        <f t="shared" si="2"/>
        <v>4</v>
      </c>
      <c r="AZ21"/>
      <c r="BA21"/>
      <c r="BB21"/>
      <c r="BC21"/>
      <c r="BD21"/>
      <c r="BE21"/>
      <c r="BF21"/>
      <c r="BG21"/>
      <c r="BH21"/>
    </row>
    <row r="22" spans="1:60" ht="18.75" customHeight="1" x14ac:dyDescent="0.3">
      <c r="A22" s="129"/>
      <c r="B22" s="252" t="s">
        <v>67</v>
      </c>
      <c r="C22" s="252"/>
      <c r="D22" s="130"/>
      <c r="E22" s="124" t="str">
        <f>'QRM - GG Audit (7-15-20)'!E22</f>
        <v>04</v>
      </c>
      <c r="F22" s="124" t="str">
        <f>'QRM - GG Audit (7-15-20)'!F22</f>
        <v>04</v>
      </c>
      <c r="G22" s="124" t="str">
        <f>'QRM - GG Audit (7-15-20)'!G22</f>
        <v>04</v>
      </c>
      <c r="H22" s="124">
        <f>'QRM - GG Audit (7-15-20)'!H22</f>
        <v>0</v>
      </c>
      <c r="I22" s="124">
        <f>'QRM - GG Audit (7-15-20)'!I22</f>
        <v>4</v>
      </c>
      <c r="J22" s="124" t="str">
        <f>'QRM - GG Audit (7-15-20)'!J22</f>
        <v>Yes</v>
      </c>
      <c r="K22" s="124">
        <f>'QRM - GG Audit (7-15-20)'!K22</f>
        <v>4</v>
      </c>
      <c r="L22" s="124">
        <f>'QRM - GG Audit (7-15-20)'!L22</f>
        <v>0</v>
      </c>
      <c r="M22" s="124" t="str">
        <f>'QRM - GG Audit (7-15-20)'!M22</f>
        <v>Met</v>
      </c>
      <c r="N22" s="124">
        <f>'QRM - GG Audit (7-15-20)'!N22</f>
        <v>0</v>
      </c>
      <c r="O22" s="124">
        <f>'QRM - GG Audit (7-15-20)'!O22</f>
        <v>0</v>
      </c>
      <c r="P22" s="9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118"/>
      <c r="AB22" s="78" t="s">
        <v>68</v>
      </c>
      <c r="AC22" s="79">
        <v>0</v>
      </c>
      <c r="AE22" s="65">
        <f t="shared" si="2"/>
        <v>4</v>
      </c>
      <c r="AZ22"/>
      <c r="BA22"/>
      <c r="BB22"/>
      <c r="BC22"/>
      <c r="BD22"/>
      <c r="BE22"/>
      <c r="BF22"/>
      <c r="BG22"/>
      <c r="BH22"/>
    </row>
    <row r="23" spans="1:60" ht="18.75" customHeight="1" thickBot="1" x14ac:dyDescent="0.35">
      <c r="A23" s="129"/>
      <c r="B23" s="252" t="s">
        <v>69</v>
      </c>
      <c r="C23" s="252"/>
      <c r="D23" s="130"/>
      <c r="E23" s="124" t="str">
        <f>'QRM - GG Audit (7-15-20)'!E23</f>
        <v>03</v>
      </c>
      <c r="F23" s="124" t="str">
        <f>'QRM - GG Audit (7-15-20)'!F23</f>
        <v>03</v>
      </c>
      <c r="G23" s="124" t="str">
        <f>'QRM - GG Audit (7-15-20)'!G23</f>
        <v>03</v>
      </c>
      <c r="H23" s="124">
        <f>'QRM - GG Audit (7-15-20)'!H23</f>
        <v>0</v>
      </c>
      <c r="I23" s="124">
        <f>'QRM - GG Audit (7-15-20)'!I23</f>
        <v>3</v>
      </c>
      <c r="J23" s="124" t="str">
        <f>'QRM - GG Audit (7-15-20)'!J23</f>
        <v>Yes</v>
      </c>
      <c r="K23" s="124">
        <f>'QRM - GG Audit (7-15-20)'!K23</f>
        <v>3</v>
      </c>
      <c r="L23" s="124">
        <f>'QRM - GG Audit (7-15-20)'!L23</f>
        <v>0</v>
      </c>
      <c r="M23" s="124" t="str">
        <f>'QRM - GG Audit (7-15-20)'!M23</f>
        <v>Met</v>
      </c>
      <c r="N23" s="124">
        <f>'QRM - GG Audit (7-15-20)'!N23</f>
        <v>0</v>
      </c>
      <c r="O23" s="124">
        <f>'QRM - GG Audit (7-15-20)'!O23</f>
        <v>0</v>
      </c>
      <c r="P23" s="9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118"/>
      <c r="AB23" s="80" t="s">
        <v>70</v>
      </c>
      <c r="AC23" s="81" t="s">
        <v>71</v>
      </c>
      <c r="AE23" s="65">
        <f t="shared" si="2"/>
        <v>3</v>
      </c>
      <c r="AZ23"/>
      <c r="BA23"/>
      <c r="BB23"/>
      <c r="BC23"/>
      <c r="BD23"/>
      <c r="BE23"/>
      <c r="BF23"/>
      <c r="BG23"/>
      <c r="BH23"/>
    </row>
    <row r="24" spans="1:60" ht="18.75" customHeight="1" thickBot="1" x14ac:dyDescent="0.35">
      <c r="A24" s="129"/>
      <c r="B24" s="252" t="s">
        <v>72</v>
      </c>
      <c r="C24" s="252"/>
      <c r="D24" s="130"/>
      <c r="E24" s="124">
        <f>'QRM - GG Audit (7-15-20)'!E24</f>
        <v>10</v>
      </c>
      <c r="F24" s="124">
        <f>'QRM - GG Audit (7-15-20)'!F24</f>
        <v>10</v>
      </c>
      <c r="G24" s="124" t="str">
        <f>'QRM - GG Audit (7-15-20)'!G24</f>
        <v>09</v>
      </c>
      <c r="H24" s="124">
        <f>'QRM - GG Audit (7-15-20)'!H24</f>
        <v>0</v>
      </c>
      <c r="I24" s="124">
        <f>'QRM - GG Audit (7-15-20)'!I24</f>
        <v>1</v>
      </c>
      <c r="J24" s="124" t="str">
        <f>'QRM - GG Audit (7-15-20)'!J24</f>
        <v>No</v>
      </c>
      <c r="K24" s="124">
        <f>'QRM - GG Audit (7-15-20)'!K24</f>
        <v>1</v>
      </c>
      <c r="L24" s="124">
        <f>'QRM - GG Audit (7-15-20)'!L24</f>
        <v>0</v>
      </c>
      <c r="M24" s="124" t="str">
        <f>'QRM - GG Audit (7-15-20)'!M24</f>
        <v/>
      </c>
      <c r="N24" s="124">
        <f>'QRM - GG Audit (7-15-20)'!N24</f>
        <v>0</v>
      </c>
      <c r="O24" s="124">
        <f>'QRM - GG Audit (7-15-20)'!O24</f>
        <v>0</v>
      </c>
      <c r="P24" s="9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118"/>
      <c r="AB24" s="82" t="s">
        <v>73</v>
      </c>
      <c r="AC24" s="75"/>
      <c r="AE24" s="65">
        <f t="shared" si="2"/>
        <v>1</v>
      </c>
      <c r="AZ24"/>
      <c r="BA24"/>
      <c r="BB24"/>
      <c r="BC24"/>
      <c r="BD24"/>
      <c r="BE24"/>
      <c r="BF24"/>
      <c r="BG24"/>
      <c r="BH24"/>
    </row>
    <row r="25" spans="1:60" ht="18.75" customHeight="1" x14ac:dyDescent="0.3">
      <c r="A25" s="129"/>
      <c r="B25" s="252" t="s">
        <v>74</v>
      </c>
      <c r="C25" s="252"/>
      <c r="D25" s="130"/>
      <c r="E25" s="124" t="str">
        <f>'QRM - GG Audit (7-15-20)'!E25</f>
        <v>04</v>
      </c>
      <c r="F25" s="124" t="str">
        <f>'QRM - GG Audit (7-15-20)'!F25</f>
        <v>04</v>
      </c>
      <c r="G25" s="124" t="str">
        <f>'QRM - GG Audit (7-15-20)'!G25</f>
        <v>04</v>
      </c>
      <c r="H25" s="124">
        <f>'QRM - GG Audit (7-15-20)'!H25</f>
        <v>0</v>
      </c>
      <c r="I25" s="124">
        <f>'QRM - GG Audit (7-15-20)'!I25</f>
        <v>4</v>
      </c>
      <c r="J25" s="124" t="str">
        <f>'QRM - GG Audit (7-15-20)'!J25</f>
        <v>Yes</v>
      </c>
      <c r="K25" s="124">
        <f>'QRM - GG Audit (7-15-20)'!K25</f>
        <v>4</v>
      </c>
      <c r="L25" s="124">
        <f>'QRM - GG Audit (7-15-20)'!L25</f>
        <v>0</v>
      </c>
      <c r="M25" s="124" t="str">
        <f>'QRM - GG Audit (7-15-20)'!M25</f>
        <v>Met</v>
      </c>
      <c r="N25" s="124">
        <f>'QRM - GG Audit (7-15-20)'!N25</f>
        <v>0</v>
      </c>
      <c r="O25" s="124">
        <f>'QRM - GG Audit (7-15-20)'!O25</f>
        <v>0</v>
      </c>
      <c r="P25" s="9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118"/>
      <c r="AB25" s="76" t="s">
        <v>63</v>
      </c>
      <c r="AC25" s="77" t="s">
        <v>64</v>
      </c>
      <c r="AE25" s="65">
        <f t="shared" si="2"/>
        <v>4</v>
      </c>
      <c r="AZ25"/>
      <c r="BA25"/>
      <c r="BB25"/>
      <c r="BC25"/>
      <c r="BD25"/>
      <c r="BE25"/>
      <c r="BF25"/>
      <c r="BG25"/>
      <c r="BH25"/>
    </row>
    <row r="26" spans="1:60" ht="18.75" customHeight="1" x14ac:dyDescent="0.3">
      <c r="A26" s="129"/>
      <c r="B26" s="252" t="s">
        <v>75</v>
      </c>
      <c r="C26" s="252"/>
      <c r="D26" s="130"/>
      <c r="E26" s="124" t="str">
        <f>'QRM - GG Audit (7-15-20)'!E26</f>
        <v>04</v>
      </c>
      <c r="F26" s="124" t="str">
        <f>'QRM - GG Audit (7-15-20)'!F26</f>
        <v>04</v>
      </c>
      <c r="G26" s="124" t="str">
        <f>'QRM - GG Audit (7-15-20)'!G26</f>
        <v>04</v>
      </c>
      <c r="H26" s="124">
        <f>'QRM - GG Audit (7-15-20)'!H26</f>
        <v>0</v>
      </c>
      <c r="I26" s="124">
        <f>'QRM - GG Audit (7-15-20)'!I26</f>
        <v>4</v>
      </c>
      <c r="J26" s="124" t="str">
        <f>'QRM - GG Audit (7-15-20)'!J26</f>
        <v>Yes</v>
      </c>
      <c r="K26" s="124">
        <f>'QRM - GG Audit (7-15-20)'!K26</f>
        <v>4</v>
      </c>
      <c r="L26" s="124">
        <f>'QRM - GG Audit (7-15-20)'!L26</f>
        <v>0</v>
      </c>
      <c r="M26" s="124" t="str">
        <f>'QRM - GG Audit (7-15-20)'!M26</f>
        <v>Met</v>
      </c>
      <c r="N26" s="124">
        <f>'QRM - GG Audit (7-15-20)'!N26</f>
        <v>0</v>
      </c>
      <c r="O26" s="124">
        <f>'QRM - GG Audit (7-15-20)'!O26</f>
        <v>0</v>
      </c>
      <c r="P26" s="9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118"/>
      <c r="AB26" s="78" t="s">
        <v>66</v>
      </c>
      <c r="AC26" s="79">
        <v>1</v>
      </c>
      <c r="AE26" s="65">
        <f t="shared" si="2"/>
        <v>4</v>
      </c>
      <c r="AZ26"/>
      <c r="BA26"/>
      <c r="BB26"/>
      <c r="BC26"/>
      <c r="BD26"/>
      <c r="BE26"/>
      <c r="BF26"/>
      <c r="BG26"/>
      <c r="BH26"/>
    </row>
    <row r="27" spans="1:60" ht="18.75" customHeight="1" x14ac:dyDescent="0.3">
      <c r="A27" s="129"/>
      <c r="B27" s="252" t="s">
        <v>76</v>
      </c>
      <c r="C27" s="252"/>
      <c r="D27" s="130"/>
      <c r="E27" s="124" t="str">
        <f>'QRM - GG Audit (7-15-20)'!E27</f>
        <v>04</v>
      </c>
      <c r="F27" s="124" t="str">
        <f>'QRM - GG Audit (7-15-20)'!F27</f>
        <v>04</v>
      </c>
      <c r="G27" s="124" t="str">
        <f>'QRM - GG Audit (7-15-20)'!G27</f>
        <v>04</v>
      </c>
      <c r="H27" s="124">
        <f>'QRM - GG Audit (7-15-20)'!H27</f>
        <v>0</v>
      </c>
      <c r="I27" s="124">
        <f>'QRM - GG Audit (7-15-20)'!I27</f>
        <v>4</v>
      </c>
      <c r="J27" s="124" t="str">
        <f>'QRM - GG Audit (7-15-20)'!J27</f>
        <v>Yes</v>
      </c>
      <c r="K27" s="124">
        <f>'QRM - GG Audit (7-15-20)'!K27</f>
        <v>4</v>
      </c>
      <c r="L27" s="124">
        <f>'QRM - GG Audit (7-15-20)'!L27</f>
        <v>0</v>
      </c>
      <c r="M27" s="124" t="str">
        <f>'QRM - GG Audit (7-15-20)'!M27</f>
        <v>Met</v>
      </c>
      <c r="N27" s="124">
        <f>'QRM - GG Audit (7-15-20)'!N27</f>
        <v>0</v>
      </c>
      <c r="O27" s="124">
        <f>'QRM - GG Audit (7-15-20)'!O27</f>
        <v>0</v>
      </c>
      <c r="P27" s="9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118"/>
      <c r="AB27" s="78" t="s">
        <v>68</v>
      </c>
      <c r="AC27" s="79">
        <v>0</v>
      </c>
      <c r="AE27" s="65">
        <f t="shared" si="2"/>
        <v>4</v>
      </c>
      <c r="AZ27"/>
      <c r="BA27"/>
      <c r="BB27"/>
      <c r="BC27"/>
      <c r="BD27"/>
      <c r="BE27"/>
      <c r="BF27"/>
      <c r="BG27"/>
      <c r="BH27"/>
    </row>
    <row r="28" spans="1:60" ht="18.75" customHeight="1" thickBot="1" x14ac:dyDescent="0.35">
      <c r="A28" s="129"/>
      <c r="B28" s="258" t="s">
        <v>77</v>
      </c>
      <c r="C28" s="258"/>
      <c r="D28" s="130"/>
      <c r="E28" s="124" t="str">
        <f>'QRM - GG Audit (7-15-20)'!E28</f>
        <v>04</v>
      </c>
      <c r="F28" s="124" t="str">
        <f>'QRM - GG Audit (7-15-20)'!F28</f>
        <v>04</v>
      </c>
      <c r="G28" s="124" t="str">
        <f>'QRM - GG Audit (7-15-20)'!G28</f>
        <v>09</v>
      </c>
      <c r="H28" s="124">
        <f>'QRM - GG Audit (7-15-20)'!H28</f>
        <v>0</v>
      </c>
      <c r="I28" s="124">
        <f>'QRM - GG Audit (7-15-20)'!I28</f>
        <v>4</v>
      </c>
      <c r="J28" s="124" t="str">
        <f>'QRM - GG Audit (7-15-20)'!J28</f>
        <v>Yes</v>
      </c>
      <c r="K28" s="124">
        <f>'QRM - GG Audit (7-15-20)'!K28</f>
        <v>1</v>
      </c>
      <c r="L28" s="124">
        <f>'QRM - GG Audit (7-15-20)'!L28</f>
        <v>0</v>
      </c>
      <c r="M28" s="124" t="str">
        <f>'QRM - GG Audit (7-15-20)'!M28</f>
        <v>UnMet</v>
      </c>
      <c r="N28" s="124">
        <f>'QRM - GG Audit (7-15-20)'!N28</f>
        <v>-3</v>
      </c>
      <c r="O28" s="124">
        <f>'QRM - GG Audit (7-15-20)'!O28</f>
        <v>-8.8235294117647065E-2</v>
      </c>
      <c r="P28" s="9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118"/>
      <c r="AB28" s="80" t="s">
        <v>71</v>
      </c>
      <c r="AC28" s="81"/>
      <c r="AE28" s="65">
        <f t="shared" si="2"/>
        <v>4</v>
      </c>
      <c r="AZ28"/>
      <c r="BA28"/>
      <c r="BB28"/>
      <c r="BC28"/>
      <c r="BD28"/>
      <c r="BE28"/>
      <c r="BF28"/>
      <c r="BG28"/>
      <c r="BH28"/>
    </row>
    <row r="29" spans="1:60" ht="18.75" customHeight="1" x14ac:dyDescent="0.3">
      <c r="A29" s="129"/>
      <c r="B29" s="252" t="s">
        <v>78</v>
      </c>
      <c r="C29" s="252"/>
      <c r="D29" s="130"/>
      <c r="E29" s="124" t="str">
        <f>'QRM - GG Audit (7-15-20)'!E29</f>
        <v>03</v>
      </c>
      <c r="F29" s="124" t="str">
        <f>'QRM - GG Audit (7-15-20)'!F29</f>
        <v>04</v>
      </c>
      <c r="G29" s="124" t="str">
        <f>'QRM - GG Audit (7-15-20)'!G29</f>
        <v>09</v>
      </c>
      <c r="H29" s="124">
        <f>'QRM - GG Audit (7-15-20)'!H29</f>
        <v>0</v>
      </c>
      <c r="I29" s="124">
        <f>'QRM - GG Audit (7-15-20)'!I29</f>
        <v>3</v>
      </c>
      <c r="J29" s="124" t="str">
        <f>'QRM - GG Audit (7-15-20)'!J29</f>
        <v>Yes</v>
      </c>
      <c r="K29" s="124">
        <f>'QRM - GG Audit (7-15-20)'!K29</f>
        <v>1</v>
      </c>
      <c r="L29" s="124">
        <f>'QRM - GG Audit (7-15-20)'!L29</f>
        <v>0</v>
      </c>
      <c r="M29" s="124" t="str">
        <f>'QRM - GG Audit (7-15-20)'!M29</f>
        <v>UnMet</v>
      </c>
      <c r="N29" s="124">
        <f>'QRM - GG Audit (7-15-20)'!N29</f>
        <v>-2</v>
      </c>
      <c r="O29" s="124">
        <f>'QRM - GG Audit (7-15-20)'!O29</f>
        <v>-5.8823529411764705E-2</v>
      </c>
      <c r="P29" s="9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118"/>
      <c r="AE29" s="65">
        <f t="shared" si="2"/>
        <v>4</v>
      </c>
      <c r="AZ29"/>
      <c r="BA29"/>
      <c r="BB29"/>
      <c r="BC29"/>
      <c r="BD29"/>
      <c r="BE29"/>
      <c r="BF29"/>
      <c r="BG29"/>
      <c r="BH29"/>
    </row>
    <row r="30" spans="1:60" ht="18.75" customHeight="1" thickBot="1" x14ac:dyDescent="0.35">
      <c r="A30" s="129"/>
      <c r="B30" s="252" t="s">
        <v>79</v>
      </c>
      <c r="C30" s="252"/>
      <c r="D30" s="130"/>
      <c r="E30" s="124" t="str">
        <f>'QRM - GG Audit (7-15-20)'!E30</f>
        <v>03</v>
      </c>
      <c r="F30" s="124" t="str">
        <f>'QRM - GG Audit (7-15-20)'!F30</f>
        <v>03</v>
      </c>
      <c r="G30" s="124" t="str">
        <f>'QRM - GG Audit (7-15-20)'!G30</f>
        <v>09</v>
      </c>
      <c r="H30" s="124">
        <f>'QRM - GG Audit (7-15-20)'!H30</f>
        <v>0</v>
      </c>
      <c r="I30" s="124">
        <f>'QRM - GG Audit (7-15-20)'!I30</f>
        <v>3</v>
      </c>
      <c r="J30" s="124" t="str">
        <f>'QRM - GG Audit (7-15-20)'!J30</f>
        <v>Yes</v>
      </c>
      <c r="K30" s="124">
        <f>'QRM - GG Audit (7-15-20)'!K30</f>
        <v>1</v>
      </c>
      <c r="L30" s="124">
        <f>'QRM - GG Audit (7-15-20)'!L30</f>
        <v>0</v>
      </c>
      <c r="M30" s="124" t="str">
        <f>'QRM - GG Audit (7-15-20)'!M30</f>
        <v>UnMet</v>
      </c>
      <c r="N30" s="124">
        <f>'QRM - GG Audit (7-15-20)'!N30</f>
        <v>-2</v>
      </c>
      <c r="O30" s="124">
        <f>'QRM - GG Audit (7-15-20)'!O30</f>
        <v>-5.8823529411764705E-2</v>
      </c>
      <c r="P30" s="9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118"/>
      <c r="AE30" s="65">
        <f t="shared" si="2"/>
        <v>3</v>
      </c>
      <c r="AZ30"/>
      <c r="BA30"/>
      <c r="BB30"/>
      <c r="BC30"/>
      <c r="BD30"/>
      <c r="BE30"/>
      <c r="BF30"/>
      <c r="BG30"/>
      <c r="BH30"/>
    </row>
    <row r="31" spans="1:60" ht="18.75" customHeight="1" thickBot="1" x14ac:dyDescent="0.35">
      <c r="A31" s="129"/>
      <c r="B31" s="252" t="s">
        <v>80</v>
      </c>
      <c r="C31" s="252"/>
      <c r="D31" s="130"/>
      <c r="E31" s="124">
        <f>'QRM - GG Audit (7-15-20)'!E31</f>
        <v>10</v>
      </c>
      <c r="F31" s="124" t="str">
        <f>'QRM - GG Audit (7-15-20)'!F31</f>
        <v>03</v>
      </c>
      <c r="G31" s="124" t="str">
        <f>'QRM - GG Audit (7-15-20)'!G31</f>
        <v>09</v>
      </c>
      <c r="H31" s="124">
        <f>'QRM - GG Audit (7-15-20)'!H31</f>
        <v>0</v>
      </c>
      <c r="I31" s="124">
        <f>'QRM - GG Audit (7-15-20)'!I31</f>
        <v>1</v>
      </c>
      <c r="J31" s="124" t="str">
        <f>'QRM - GG Audit (7-15-20)'!J31</f>
        <v>Yes</v>
      </c>
      <c r="K31" s="124">
        <f>'QRM - GG Audit (7-15-20)'!K31</f>
        <v>1</v>
      </c>
      <c r="L31" s="124">
        <f>'QRM - GG Audit (7-15-20)'!L31</f>
        <v>0</v>
      </c>
      <c r="M31" s="124" t="str">
        <f>'QRM - GG Audit (7-15-20)'!M31</f>
        <v>UnMet</v>
      </c>
      <c r="N31" s="124">
        <f>'QRM - GG Audit (7-15-20)'!N31</f>
        <v>0</v>
      </c>
      <c r="O31" s="124">
        <f>'QRM - GG Audit (7-15-20)'!O31</f>
        <v>0</v>
      </c>
      <c r="P31" s="9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118"/>
      <c r="AB31" s="74" t="s">
        <v>81</v>
      </c>
      <c r="AC31" s="75"/>
      <c r="AE31" s="65">
        <f t="shared" si="2"/>
        <v>3</v>
      </c>
      <c r="AZ31"/>
      <c r="BA31"/>
      <c r="BB31"/>
      <c r="BC31"/>
      <c r="BD31"/>
      <c r="BE31"/>
      <c r="BF31"/>
      <c r="BG31"/>
      <c r="BH31"/>
    </row>
    <row r="32" spans="1:60" ht="18.75" customHeight="1" x14ac:dyDescent="0.3">
      <c r="A32" s="129"/>
      <c r="B32" s="252" t="s">
        <v>82</v>
      </c>
      <c r="C32" s="252"/>
      <c r="D32" s="130"/>
      <c r="E32" s="124">
        <f>'QRM - GG Audit (7-15-20)'!E32</f>
        <v>88</v>
      </c>
      <c r="F32" s="124">
        <f>'QRM - GG Audit (7-15-20)'!F32</f>
        <v>10</v>
      </c>
      <c r="G32" s="124" t="str">
        <f>'QRM - GG Audit (7-15-20)'!G32</f>
        <v>03</v>
      </c>
      <c r="H32" s="124">
        <f>'QRM - GG Audit (7-15-20)'!H32</f>
        <v>0</v>
      </c>
      <c r="I32" s="124">
        <f>'QRM - GG Audit (7-15-20)'!I32</f>
        <v>1</v>
      </c>
      <c r="J32" s="124" t="str">
        <f>'QRM - GG Audit (7-15-20)'!J32</f>
        <v>No</v>
      </c>
      <c r="K32" s="124">
        <f>'QRM - GG Audit (7-15-20)'!K32</f>
        <v>3</v>
      </c>
      <c r="L32" s="124">
        <f>'QRM - GG Audit (7-15-20)'!L32</f>
        <v>0</v>
      </c>
      <c r="M32" s="124" t="str">
        <f>'QRM - GG Audit (7-15-20)'!M32</f>
        <v/>
      </c>
      <c r="N32" s="124">
        <f>'QRM - GG Audit (7-15-20)'!N32</f>
        <v>2</v>
      </c>
      <c r="O32" s="124">
        <f>'QRM - GG Audit (7-15-20)'!O32</f>
        <v>5.8823529411764705E-2</v>
      </c>
      <c r="P32" s="9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118"/>
      <c r="AB32" s="76" t="s">
        <v>83</v>
      </c>
      <c r="AC32" s="83"/>
      <c r="AE32" s="65">
        <f t="shared" si="2"/>
        <v>1</v>
      </c>
      <c r="AZ32"/>
      <c r="BA32"/>
      <c r="BB32"/>
      <c r="BC32"/>
      <c r="BD32"/>
      <c r="BE32"/>
      <c r="BF32"/>
      <c r="BG32"/>
      <c r="BH32"/>
    </row>
    <row r="33" spans="1:81" ht="18.75" customHeight="1" x14ac:dyDescent="0.3">
      <c r="A33" s="129"/>
      <c r="B33" s="252" t="s">
        <v>84</v>
      </c>
      <c r="C33" s="252"/>
      <c r="D33" s="130"/>
      <c r="E33" s="124" t="str">
        <f>'QRM - GG Audit (7-15-20)'!E33</f>
        <v>09</v>
      </c>
      <c r="F33" s="124" t="str">
        <f>'QRM - GG Audit (7-15-20)'!F33</f>
        <v>09</v>
      </c>
      <c r="G33" s="124" t="str">
        <f>'QRM - GG Audit (7-15-20)'!G33</f>
        <v>09</v>
      </c>
      <c r="H33" s="124">
        <f>'QRM - GG Audit (7-15-20)'!H33</f>
        <v>0</v>
      </c>
      <c r="I33" s="124">
        <f>'QRM - GG Audit (7-15-20)'!I33</f>
        <v>1</v>
      </c>
      <c r="J33" s="124" t="str">
        <f>'QRM - GG Audit (7-15-20)'!J33</f>
        <v>No</v>
      </c>
      <c r="K33" s="124">
        <f>'QRM - GG Audit (7-15-20)'!K33</f>
        <v>1</v>
      </c>
      <c r="L33" s="124">
        <f>'QRM - GG Audit (7-15-20)'!L33</f>
        <v>0</v>
      </c>
      <c r="M33" s="124" t="str">
        <f>'QRM - GG Audit (7-15-20)'!M33</f>
        <v/>
      </c>
      <c r="N33" s="124">
        <f>'QRM - GG Audit (7-15-20)'!N33</f>
        <v>0</v>
      </c>
      <c r="O33" s="124">
        <f>'QRM - GG Audit (7-15-20)'!O33</f>
        <v>0</v>
      </c>
      <c r="P33" s="9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118"/>
      <c r="AB33" s="78" t="s">
        <v>85</v>
      </c>
      <c r="AC33" s="84"/>
      <c r="AE33" s="65">
        <f t="shared" si="2"/>
        <v>1</v>
      </c>
      <c r="AZ33"/>
      <c r="BA33"/>
      <c r="BB33"/>
      <c r="BC33"/>
      <c r="BD33"/>
      <c r="BE33"/>
      <c r="BF33"/>
      <c r="BG33"/>
      <c r="BH33"/>
    </row>
    <row r="34" spans="1:81" ht="18.75" customHeight="1" x14ac:dyDescent="0.3">
      <c r="A34" s="129"/>
      <c r="B34" s="252" t="s">
        <v>86</v>
      </c>
      <c r="C34" s="252"/>
      <c r="D34" s="130"/>
      <c r="E34" s="124" t="str">
        <f>'QRM - GG Audit (7-15-20)'!E34</f>
        <v>09</v>
      </c>
      <c r="F34" s="124" t="str">
        <f>'QRM - GG Audit (7-15-20)'!F34</f>
        <v>09</v>
      </c>
      <c r="G34" s="124" t="str">
        <f>'QRM - GG Audit (7-15-20)'!G34</f>
        <v>09</v>
      </c>
      <c r="H34" s="124">
        <f>'QRM - GG Audit (7-15-20)'!H34</f>
        <v>0</v>
      </c>
      <c r="I34" s="124">
        <f>'QRM - GG Audit (7-15-20)'!I34</f>
        <v>1</v>
      </c>
      <c r="J34" s="124" t="str">
        <f>'QRM - GG Audit (7-15-20)'!J34</f>
        <v>No</v>
      </c>
      <c r="K34" s="124">
        <f>'QRM - GG Audit (7-15-20)'!K34</f>
        <v>1</v>
      </c>
      <c r="L34" s="124">
        <f>'QRM - GG Audit (7-15-20)'!L34</f>
        <v>0</v>
      </c>
      <c r="M34" s="124" t="str">
        <f>'QRM - GG Audit (7-15-20)'!M34</f>
        <v/>
      </c>
      <c r="N34" s="124">
        <f>'QRM - GG Audit (7-15-20)'!N34</f>
        <v>0</v>
      </c>
      <c r="O34" s="124">
        <f>'QRM - GG Audit (7-15-20)'!O34</f>
        <v>0</v>
      </c>
      <c r="P34" s="9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118"/>
      <c r="AB34" s="78" t="s">
        <v>87</v>
      </c>
      <c r="AC34" s="84"/>
      <c r="AE34" s="65">
        <f t="shared" si="2"/>
        <v>1</v>
      </c>
      <c r="AZ34"/>
      <c r="BA34"/>
      <c r="BB34"/>
      <c r="BC34"/>
      <c r="BD34"/>
      <c r="BE34"/>
      <c r="BF34"/>
      <c r="BG34"/>
      <c r="BH34"/>
    </row>
    <row r="35" spans="1:81" ht="21.75" customHeight="1" thickBot="1" x14ac:dyDescent="0.35">
      <c r="A35" s="19"/>
      <c r="B35" s="34"/>
      <c r="C35" s="34"/>
      <c r="D35" s="35"/>
      <c r="E35" s="256" t="s">
        <v>88</v>
      </c>
      <c r="F35" s="256"/>
      <c r="G35" s="256"/>
      <c r="H35" s="35"/>
      <c r="I35" s="36">
        <f>SUM(I18:I32)</f>
        <v>49</v>
      </c>
      <c r="J35" s="36">
        <f>COUNTIF(J18:J34,"Yes")</f>
        <v>13</v>
      </c>
      <c r="K35" s="36">
        <f>SUM(K18:L32)</f>
        <v>43</v>
      </c>
      <c r="L35" s="35"/>
      <c r="M35" s="36">
        <f>COUNTIF(M18:M34,"Met")</f>
        <v>8</v>
      </c>
      <c r="N35" s="36">
        <f>IFERROR(K35-I35,"")</f>
        <v>-6</v>
      </c>
      <c r="O35" s="37">
        <f>IFERROR(N35/$K$3,"")</f>
        <v>0.3</v>
      </c>
      <c r="P35" s="33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57"/>
      <c r="AB35" s="80"/>
      <c r="AC35" s="85"/>
      <c r="AZ35"/>
      <c r="BA35"/>
      <c r="BB35"/>
      <c r="BC35"/>
      <c r="BD35"/>
      <c r="BE35"/>
      <c r="BF35"/>
      <c r="BG35"/>
      <c r="BH35"/>
    </row>
    <row r="36" spans="1:81" ht="21.75" customHeight="1" thickBot="1" x14ac:dyDescent="0.35">
      <c r="A36" s="19"/>
      <c r="B36" s="38"/>
      <c r="C36" s="38"/>
      <c r="D36" s="35"/>
      <c r="E36" s="257" t="s">
        <v>57</v>
      </c>
      <c r="F36" s="257"/>
      <c r="G36" s="257"/>
      <c r="H36" s="35"/>
      <c r="I36" s="39">
        <f>IFERROR(($I$35/90),"")</f>
        <v>0.5444444444444444</v>
      </c>
      <c r="J36" s="39"/>
      <c r="K36" s="39">
        <f>IFERROR(($K$35/90),"")</f>
        <v>0.4777777777777778</v>
      </c>
      <c r="L36" s="35"/>
      <c r="M36" s="40">
        <f>IFERROR($M$35/SUM(COUNTIF(M18:M34,"Met")+COUNTIF(M18:M34,"UnMet")),"")</f>
        <v>0.61538461538461542</v>
      </c>
      <c r="N36" s="36"/>
      <c r="O36" s="40"/>
      <c r="P36" s="33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57"/>
      <c r="BC36"/>
      <c r="BD36"/>
      <c r="BE36"/>
      <c r="BF36"/>
      <c r="BG36"/>
    </row>
    <row r="37" spans="1:81" ht="0.75" customHeight="1" x14ac:dyDescent="0.3">
      <c r="A37" s="106"/>
      <c r="B37" s="107"/>
      <c r="C37" s="108"/>
      <c r="D37" s="107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10"/>
      <c r="P37" s="32"/>
      <c r="BC37"/>
      <c r="BD37"/>
      <c r="BE37"/>
      <c r="BF37"/>
      <c r="BG37"/>
    </row>
    <row r="38" spans="1:81" s="111" customFormat="1" x14ac:dyDescent="0.3"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215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86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/>
      <c r="BD38"/>
      <c r="BE38"/>
      <c r="BF38"/>
      <c r="BG3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</row>
    <row r="39" spans="1:81" x14ac:dyDescent="0.3"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BC39"/>
      <c r="BD39"/>
      <c r="BE39"/>
      <c r="BF39"/>
      <c r="BG39"/>
    </row>
    <row r="40" spans="1:81" x14ac:dyDescent="0.3"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BC40"/>
      <c r="BD40"/>
      <c r="BE40"/>
      <c r="BF40"/>
      <c r="BG40"/>
    </row>
    <row r="41" spans="1:81" x14ac:dyDescent="0.3"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BC41"/>
      <c r="BD41"/>
      <c r="BE41"/>
      <c r="BF41"/>
      <c r="BG41"/>
    </row>
    <row r="42" spans="1:81" x14ac:dyDescent="0.3"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BE42"/>
      <c r="BF42"/>
      <c r="BG42"/>
    </row>
    <row r="43" spans="1:81" x14ac:dyDescent="0.3"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</row>
    <row r="44" spans="1:81" x14ac:dyDescent="0.3"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</row>
    <row r="45" spans="1:81" x14ac:dyDescent="0.3"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</row>
    <row r="46" spans="1:81" x14ac:dyDescent="0.3">
      <c r="B46" s="112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</row>
    <row r="47" spans="1:81" x14ac:dyDescent="0.3">
      <c r="B47" s="112"/>
      <c r="C47" s="11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</row>
    <row r="48" spans="1:81" x14ac:dyDescent="0.3">
      <c r="B48" s="112"/>
      <c r="C48" s="112"/>
      <c r="D48" s="112"/>
      <c r="E48" s="112"/>
      <c r="F48" s="112"/>
      <c r="G48" s="112"/>
      <c r="H48" s="112"/>
      <c r="I48" s="112"/>
      <c r="J48" s="112"/>
      <c r="K48" s="112"/>
      <c r="L48" s="112"/>
      <c r="M48" s="112"/>
      <c r="N48" s="112"/>
      <c r="O48" s="112"/>
    </row>
    <row r="49" spans="2:15" x14ac:dyDescent="0.3">
      <c r="B49" s="112"/>
      <c r="C49" s="11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112"/>
      <c r="O49" s="112"/>
    </row>
    <row r="50" spans="2:15" x14ac:dyDescent="0.3">
      <c r="B50" s="112"/>
      <c r="C50" s="112"/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112"/>
    </row>
    <row r="51" spans="2:15" x14ac:dyDescent="0.3">
      <c r="B51" s="112"/>
      <c r="C51" s="11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112"/>
    </row>
    <row r="52" spans="2:15" x14ac:dyDescent="0.3">
      <c r="B52" s="112"/>
      <c r="C52" s="112"/>
      <c r="D52" s="112"/>
      <c r="E52" s="112"/>
      <c r="F52" s="112"/>
      <c r="G52" s="112"/>
      <c r="H52" s="112"/>
      <c r="I52" s="112"/>
      <c r="J52" s="112"/>
      <c r="K52" s="112"/>
      <c r="L52" s="112"/>
      <c r="M52" s="112"/>
      <c r="N52" s="112"/>
      <c r="O52" s="112"/>
    </row>
    <row r="53" spans="2:15" x14ac:dyDescent="0.3">
      <c r="B53" s="112"/>
      <c r="C53" s="112"/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112"/>
      <c r="O53" s="112"/>
    </row>
    <row r="54" spans="2:15" x14ac:dyDescent="0.3">
      <c r="B54" s="112"/>
      <c r="C54" s="112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O54" s="112"/>
    </row>
    <row r="55" spans="2:15" x14ac:dyDescent="0.3">
      <c r="B55" s="112"/>
      <c r="C55" s="112"/>
      <c r="D55" s="112"/>
      <c r="E55" s="112"/>
      <c r="F55" s="112"/>
      <c r="G55" s="112"/>
      <c r="H55" s="112"/>
      <c r="I55" s="112"/>
      <c r="J55" s="112"/>
      <c r="K55" s="112"/>
      <c r="L55" s="112"/>
      <c r="M55" s="112"/>
      <c r="N55" s="112"/>
      <c r="O55" s="112"/>
    </row>
    <row r="56" spans="2:15" x14ac:dyDescent="0.3">
      <c r="B56" s="112"/>
      <c r="C56" s="112"/>
      <c r="D56" s="112"/>
      <c r="E56" s="112"/>
      <c r="F56" s="112"/>
      <c r="G56" s="112"/>
      <c r="H56" s="112"/>
      <c r="I56" s="112"/>
      <c r="J56" s="112"/>
      <c r="K56" s="112"/>
      <c r="L56" s="112"/>
      <c r="M56" s="112"/>
      <c r="N56" s="112"/>
      <c r="O56" s="112"/>
    </row>
    <row r="57" spans="2:15" x14ac:dyDescent="0.3">
      <c r="B57" s="112"/>
      <c r="C57" s="112"/>
      <c r="D57" s="112"/>
      <c r="E57" s="112"/>
      <c r="F57" s="112"/>
      <c r="G57" s="112"/>
      <c r="H57" s="112"/>
      <c r="I57" s="112"/>
      <c r="J57" s="112"/>
      <c r="K57" s="112"/>
      <c r="L57" s="112"/>
      <c r="M57" s="112"/>
      <c r="N57" s="112"/>
      <c r="O57" s="112"/>
    </row>
    <row r="58" spans="2:15" x14ac:dyDescent="0.3">
      <c r="B58" s="112"/>
      <c r="C58" s="112"/>
      <c r="D58" s="112"/>
      <c r="E58" s="112"/>
      <c r="F58" s="112"/>
      <c r="G58" s="112"/>
      <c r="H58" s="112"/>
      <c r="I58" s="112"/>
      <c r="J58" s="112"/>
      <c r="K58" s="112"/>
      <c r="L58" s="112"/>
      <c r="M58" s="112"/>
      <c r="N58" s="112"/>
      <c r="O58" s="112"/>
    </row>
    <row r="59" spans="2:15" x14ac:dyDescent="0.3">
      <c r="B59" s="112"/>
      <c r="C59" s="112"/>
      <c r="D59" s="112"/>
      <c r="E59" s="112"/>
      <c r="F59" s="112"/>
      <c r="G59" s="112"/>
      <c r="H59" s="112"/>
      <c r="I59" s="112"/>
      <c r="J59" s="112"/>
      <c r="K59" s="112"/>
      <c r="L59" s="112"/>
      <c r="M59" s="112"/>
      <c r="N59" s="112"/>
      <c r="O59" s="112"/>
    </row>
    <row r="60" spans="2:15" x14ac:dyDescent="0.3">
      <c r="B60" s="112"/>
      <c r="C60" s="112"/>
      <c r="D60" s="112"/>
      <c r="E60" s="112"/>
      <c r="F60" s="112"/>
      <c r="G60" s="112"/>
      <c r="H60" s="112"/>
      <c r="I60" s="112"/>
      <c r="J60" s="112"/>
      <c r="K60" s="112"/>
      <c r="L60" s="112"/>
      <c r="M60" s="112"/>
      <c r="N60" s="112"/>
      <c r="O60" s="112"/>
    </row>
    <row r="61" spans="2:15" x14ac:dyDescent="0.3">
      <c r="B61" s="112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</row>
    <row r="62" spans="2:15" x14ac:dyDescent="0.3">
      <c r="B62" s="112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</row>
    <row r="63" spans="2:15" x14ac:dyDescent="0.3">
      <c r="B63" s="112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</row>
    <row r="64" spans="2:15" x14ac:dyDescent="0.3">
      <c r="B64" s="112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</row>
    <row r="65" spans="2:15" x14ac:dyDescent="0.3">
      <c r="B65" s="112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</row>
    <row r="66" spans="2:15" x14ac:dyDescent="0.3">
      <c r="B66" s="112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</row>
    <row r="67" spans="2:15" x14ac:dyDescent="0.3">
      <c r="B67" s="112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</row>
    <row r="68" spans="2:15" x14ac:dyDescent="0.3">
      <c r="B68" s="112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</row>
    <row r="69" spans="2:15" x14ac:dyDescent="0.3">
      <c r="B69" s="112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</row>
    <row r="70" spans="2:15" x14ac:dyDescent="0.3">
      <c r="B70" s="112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</row>
    <row r="71" spans="2:15" x14ac:dyDescent="0.3">
      <c r="B71" s="112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</row>
    <row r="72" spans="2:15" x14ac:dyDescent="0.3">
      <c r="B72" s="112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</row>
    <row r="73" spans="2:15" x14ac:dyDescent="0.3">
      <c r="B73" s="112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</row>
    <row r="74" spans="2:15" x14ac:dyDescent="0.3">
      <c r="B74" s="112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</row>
    <row r="75" spans="2:15" x14ac:dyDescent="0.3">
      <c r="B75" s="112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</row>
    <row r="76" spans="2:15" x14ac:dyDescent="0.3">
      <c r="B76" s="112"/>
      <c r="C76" s="112"/>
      <c r="D76" s="112"/>
      <c r="E76" s="112"/>
      <c r="F76" s="112"/>
      <c r="G76" s="112"/>
      <c r="H76" s="112"/>
      <c r="I76" s="112"/>
      <c r="J76" s="112"/>
      <c r="K76" s="112"/>
      <c r="L76" s="112"/>
      <c r="M76" s="112"/>
      <c r="N76" s="112"/>
      <c r="O76" s="112"/>
    </row>
    <row r="77" spans="2:15" x14ac:dyDescent="0.3"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</row>
    <row r="78" spans="2:15" x14ac:dyDescent="0.3">
      <c r="B78" s="112"/>
      <c r="C78" s="112"/>
      <c r="D78" s="112"/>
      <c r="E78" s="112"/>
      <c r="F78" s="112"/>
      <c r="G78" s="112"/>
      <c r="H78" s="112"/>
      <c r="I78" s="112"/>
      <c r="J78" s="112"/>
      <c r="K78" s="112"/>
      <c r="L78" s="112"/>
      <c r="M78" s="112"/>
      <c r="N78" s="112"/>
      <c r="O78" s="112"/>
    </row>
    <row r="79" spans="2:15" x14ac:dyDescent="0.3">
      <c r="B79" s="112"/>
      <c r="C79" s="112"/>
      <c r="D79" s="112"/>
      <c r="E79" s="112"/>
      <c r="F79" s="112"/>
      <c r="G79" s="112"/>
      <c r="H79" s="112"/>
      <c r="I79" s="112"/>
      <c r="J79" s="112"/>
      <c r="K79" s="112"/>
      <c r="L79" s="112"/>
      <c r="M79" s="112"/>
      <c r="N79" s="112"/>
      <c r="O79" s="112"/>
    </row>
    <row r="80" spans="2:15" x14ac:dyDescent="0.3">
      <c r="B80" s="112"/>
      <c r="C80" s="112"/>
      <c r="D80" s="112"/>
      <c r="E80" s="112"/>
      <c r="F80" s="112"/>
      <c r="G80" s="112"/>
      <c r="H80" s="112"/>
      <c r="I80" s="112"/>
      <c r="J80" s="112"/>
      <c r="K80" s="112"/>
      <c r="L80" s="112"/>
      <c r="M80" s="112"/>
      <c r="N80" s="112"/>
      <c r="O80" s="112"/>
    </row>
    <row r="81" spans="2:15" x14ac:dyDescent="0.3">
      <c r="B81" s="112"/>
      <c r="C81" s="112"/>
      <c r="D81" s="112"/>
      <c r="E81" s="112"/>
      <c r="F81" s="112"/>
      <c r="G81" s="112"/>
      <c r="H81" s="112"/>
      <c r="I81" s="112"/>
      <c r="J81" s="112"/>
      <c r="K81" s="112"/>
      <c r="L81" s="112"/>
      <c r="M81" s="112"/>
      <c r="N81" s="112"/>
      <c r="O81" s="112"/>
    </row>
    <row r="82" spans="2:15" x14ac:dyDescent="0.3">
      <c r="B82" s="112"/>
      <c r="C82" s="112"/>
      <c r="D82" s="112"/>
      <c r="E82" s="112"/>
      <c r="F82" s="112"/>
      <c r="G82" s="112"/>
      <c r="H82" s="112"/>
      <c r="I82" s="112"/>
      <c r="J82" s="112"/>
      <c r="K82" s="112"/>
      <c r="L82" s="112"/>
      <c r="M82" s="112"/>
      <c r="N82" s="112"/>
      <c r="O82" s="112"/>
    </row>
    <row r="83" spans="2:15" x14ac:dyDescent="0.3">
      <c r="B83" s="112"/>
      <c r="C83" s="112"/>
      <c r="D83" s="112"/>
      <c r="E83" s="112"/>
      <c r="F83" s="112"/>
      <c r="G83" s="112"/>
      <c r="H83" s="112"/>
      <c r="I83" s="112"/>
      <c r="J83" s="112"/>
      <c r="K83" s="112"/>
      <c r="L83" s="112"/>
      <c r="M83" s="112"/>
      <c r="N83" s="112"/>
      <c r="O83" s="112"/>
    </row>
    <row r="84" spans="2:15" x14ac:dyDescent="0.3">
      <c r="B84" s="112"/>
      <c r="C84" s="112"/>
      <c r="D84" s="112"/>
      <c r="E84" s="112"/>
      <c r="F84" s="112"/>
      <c r="G84" s="112"/>
      <c r="H84" s="112"/>
      <c r="I84" s="112"/>
      <c r="J84" s="112"/>
      <c r="K84" s="112"/>
      <c r="L84" s="112"/>
      <c r="M84" s="112"/>
      <c r="N84" s="112"/>
      <c r="O84" s="112"/>
    </row>
  </sheetData>
  <sheetProtection algorithmName="SHA-512" hashValue="8t9jUeERLY3KLvHnPHNgjJw9SGWSqtd8jXDExqu4cfXfArFGuFzFcUC17jJ3P++9zQo5e5Lu5qDD/ZGEuPa8Zg==" saltValue="J1bTMFRm8if2Q1X6CD0Kcg==" spinCount="100000" sheet="1" selectLockedCells="1"/>
  <mergeCells count="40">
    <mergeCell ref="M2:N2"/>
    <mergeCell ref="I2:J2"/>
    <mergeCell ref="B7:C7"/>
    <mergeCell ref="E15:G15"/>
    <mergeCell ref="E16:G16"/>
    <mergeCell ref="B6:C6"/>
    <mergeCell ref="M3:N3"/>
    <mergeCell ref="I3:J3"/>
    <mergeCell ref="B13:C13"/>
    <mergeCell ref="B14:C14"/>
    <mergeCell ref="B28:C28"/>
    <mergeCell ref="B29:C29"/>
    <mergeCell ref="B30:C30"/>
    <mergeCell ref="B21:C21"/>
    <mergeCell ref="B22:C22"/>
    <mergeCell ref="B23:C23"/>
    <mergeCell ref="B24:C24"/>
    <mergeCell ref="B25:C25"/>
    <mergeCell ref="B17:C17"/>
    <mergeCell ref="B26:C26"/>
    <mergeCell ref="B27:C27"/>
    <mergeCell ref="B18:C18"/>
    <mergeCell ref="B19:C19"/>
    <mergeCell ref="B20:C20"/>
    <mergeCell ref="E35:G35"/>
    <mergeCell ref="E36:G36"/>
    <mergeCell ref="I4:M4"/>
    <mergeCell ref="N4:O4"/>
    <mergeCell ref="C2:G2"/>
    <mergeCell ref="C3:G3"/>
    <mergeCell ref="C4:G4"/>
    <mergeCell ref="B31:C31"/>
    <mergeCell ref="B32:C32"/>
    <mergeCell ref="B33:C33"/>
    <mergeCell ref="B34:C34"/>
    <mergeCell ref="B8:C8"/>
    <mergeCell ref="B9:C9"/>
    <mergeCell ref="B10:C10"/>
    <mergeCell ref="B11:C11"/>
    <mergeCell ref="B12:C12"/>
  </mergeCells>
  <phoneticPr fontId="17" type="noConversion"/>
  <conditionalFormatting sqref="E8:O14 E18:O34">
    <cfRule type="cellIs" dxfId="10" priority="6" operator="equal">
      <formula>"-Dash"</formula>
    </cfRule>
  </conditionalFormatting>
  <pageMargins left="0.25" right="0.25" top="0.75" bottom="0.75" header="0.3" footer="0.3"/>
  <pageSetup scale="96" fitToWidth="0" orientation="portrait" horizontalDpi="1200" verticalDpi="1200" r:id="rId1"/>
  <headerFooter>
    <oddHeader>&amp;C&amp;"Fira Sans,Bold"&amp;12&amp;K2B2B2BQRM&amp;K01+000
&amp;K2B2B2BGG AUDIT FORM</oddHeader>
    <oddFooter>&amp;L&amp;"Fira Sans,Regular"&amp;8&amp;K2A4059#CSS&amp;C&amp;"Fira Sans,Bold"QRM:  GG AUDIT FORM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5A319-3CCD-408B-BD46-FCFE98C1E21F}">
  <sheetPr published="0" codeName="Sheet2"/>
  <dimension ref="A1"/>
  <sheetViews>
    <sheetView topLeftCell="A21" workbookViewId="0">
      <selection activeCell="H37" sqref="H37"/>
    </sheetView>
  </sheetViews>
  <sheetFormatPr defaultColWidth="9.33203125" defaultRowHeight="14.4" x14ac:dyDescent="0.3"/>
  <cols>
    <col min="1" max="1" width="22.5546875" style="117" customWidth="1"/>
    <col min="2" max="3" width="13.5546875" style="117" customWidth="1"/>
    <col min="4" max="16384" width="9.33203125" style="117"/>
  </cols>
  <sheetData/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716E1-A81E-4C7B-B460-460EDCCCE97F}">
  <sheetPr published="0" codeName="Sheet3"/>
  <dimension ref="A1"/>
  <sheetViews>
    <sheetView workbookViewId="0">
      <selection activeCell="J5" sqref="J5:J6"/>
    </sheetView>
  </sheetViews>
  <sheetFormatPr defaultRowHeight="14.4" x14ac:dyDescent="0.3"/>
  <sheetData/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C9B23-2F02-4A88-B60C-D6114CB469EC}">
  <sheetPr published="0"/>
  <dimension ref="A1:B36"/>
  <sheetViews>
    <sheetView showGridLines="0" workbookViewId="0">
      <selection sqref="A1:E1048576"/>
    </sheetView>
  </sheetViews>
  <sheetFormatPr defaultColWidth="9.33203125" defaultRowHeight="14.4" x14ac:dyDescent="0.3"/>
  <cols>
    <col min="1" max="16" width="32.44140625" style="133" customWidth="1"/>
    <col min="17" max="16384" width="9.33203125" style="133"/>
  </cols>
  <sheetData>
    <row r="1" spans="1:2" x14ac:dyDescent="0.3">
      <c r="A1" s="197"/>
    </row>
    <row r="3" spans="1:2" x14ac:dyDescent="0.3">
      <c r="B3" s="198"/>
    </row>
    <row r="4" spans="1:2" x14ac:dyDescent="0.3">
      <c r="A4" s="134" t="s">
        <v>93</v>
      </c>
      <c r="B4" s="199"/>
    </row>
    <row r="5" spans="1:2" x14ac:dyDescent="0.3">
      <c r="A5" s="135" t="s">
        <v>94</v>
      </c>
      <c r="B5" s="200">
        <f>IF('QRM - GG Audit (7-15-20)'!N4="","",'QRM - GG Audit (7-15-20)'!N4)</f>
        <v>34</v>
      </c>
    </row>
    <row r="6" spans="1:2" x14ac:dyDescent="0.3">
      <c r="A6" s="136" t="s">
        <v>95</v>
      </c>
      <c r="B6" s="227">
        <f>IF('QRM - GG Audit (7-15-20)'!I4="","",'QRM - GG Audit (7-15-20)'!I4)</f>
        <v>44027</v>
      </c>
    </row>
    <row r="7" spans="1:2" x14ac:dyDescent="0.3">
      <c r="A7" s="137"/>
      <c r="B7" s="201"/>
    </row>
    <row r="8" spans="1:2" x14ac:dyDescent="0.3">
      <c r="A8" s="138" t="s">
        <v>96</v>
      </c>
      <c r="B8" s="202"/>
    </row>
    <row r="9" spans="1:2" x14ac:dyDescent="0.3">
      <c r="A9" s="139" t="s">
        <v>97</v>
      </c>
      <c r="B9" s="203">
        <f>IF('QRM - GG Audit (7-15-20)'!N15="","",'QRM - GG Audit (7-15-20)'!N15)</f>
        <v>0</v>
      </c>
    </row>
    <row r="10" spans="1:2" x14ac:dyDescent="0.3">
      <c r="A10" s="139" t="s">
        <v>98</v>
      </c>
      <c r="B10" s="203">
        <f>IF('QRM - GG Audit (7-15-20)'!O15="","",'QRM - GG Audit (7-15-20)'!O15)</f>
        <v>0</v>
      </c>
    </row>
    <row r="11" spans="1:2" x14ac:dyDescent="0.3">
      <c r="A11" s="139" t="s">
        <v>99</v>
      </c>
      <c r="B11" s="203">
        <f>IF('QRM - GG Audit (7-15-20)'!K15="","",'QRM - GG Audit (7-15-20)'!K15)</f>
        <v>24</v>
      </c>
    </row>
    <row r="12" spans="1:2" x14ac:dyDescent="0.3">
      <c r="A12" s="139" t="s">
        <v>100</v>
      </c>
      <c r="B12" s="203">
        <f>IF('QRM - GG Audit (7-15-20)'!J15="","",'QRM - GG Audit (7-15-20)'!J15)</f>
        <v>7</v>
      </c>
    </row>
    <row r="13" spans="1:2" x14ac:dyDescent="0.3">
      <c r="A13" s="139" t="s">
        <v>101</v>
      </c>
      <c r="B13" s="203">
        <f>IF('QRM - GG Audit (7-15-20)'!M15="","",'QRM - GG Audit (7-15-20)'!M15)</f>
        <v>4</v>
      </c>
    </row>
    <row r="14" spans="1:2" x14ac:dyDescent="0.3">
      <c r="A14" s="140" t="s">
        <v>102</v>
      </c>
      <c r="B14" s="204">
        <f>IFERROR(B13/B12,"")</f>
        <v>0.5714285714285714</v>
      </c>
    </row>
    <row r="15" spans="1:2" x14ac:dyDescent="0.3">
      <c r="A15" s="137"/>
      <c r="B15" s="205"/>
    </row>
    <row r="16" spans="1:2" x14ac:dyDescent="0.3">
      <c r="A16" s="134" t="s">
        <v>103</v>
      </c>
      <c r="B16" s="206"/>
    </row>
    <row r="17" spans="1:2" x14ac:dyDescent="0.3">
      <c r="A17" s="139" t="s">
        <v>104</v>
      </c>
      <c r="B17" s="203">
        <f>IF('QRM - GG Audit (7-15-20)'!N35="","",'QRM - GG Audit (7-15-20)'!N35)</f>
        <v>-6</v>
      </c>
    </row>
    <row r="18" spans="1:2" x14ac:dyDescent="0.3">
      <c r="A18" s="139" t="s">
        <v>105</v>
      </c>
      <c r="B18" s="203">
        <f>IF('QRM - GG Audit (7-15-20)'!O35="","",'QRM - GG Audit (7-15-20)'!O35)</f>
        <v>-0.17647058823529413</v>
      </c>
    </row>
    <row r="19" spans="1:2" x14ac:dyDescent="0.3">
      <c r="A19" s="139" t="s">
        <v>106</v>
      </c>
      <c r="B19" s="203">
        <f>IF('QRM - GG Audit (7-15-20)'!K35="","",'QRM - GG Audit (7-15-20)'!K35)</f>
        <v>43</v>
      </c>
    </row>
    <row r="20" spans="1:2" x14ac:dyDescent="0.3">
      <c r="A20" s="139" t="s">
        <v>107</v>
      </c>
      <c r="B20" s="203">
        <f>IF('QRM - GG Audit (7-15-20)'!J35="","",'QRM - GG Audit (7-15-20)'!J35)</f>
        <v>13</v>
      </c>
    </row>
    <row r="21" spans="1:2" x14ac:dyDescent="0.3">
      <c r="A21" s="139" t="s">
        <v>108</v>
      </c>
      <c r="B21" s="203">
        <f>IF('QRM - GG Audit (7-15-20)'!M35="","",'QRM - GG Audit (7-15-20)'!M35)</f>
        <v>8</v>
      </c>
    </row>
    <row r="22" spans="1:2" x14ac:dyDescent="0.3">
      <c r="A22" s="140" t="s">
        <v>109</v>
      </c>
      <c r="B22" s="204">
        <f>IFERROR(B21/B20,"")</f>
        <v>0.61538461538461542</v>
      </c>
    </row>
    <row r="23" spans="1:2" x14ac:dyDescent="0.3">
      <c r="A23" s="137"/>
      <c r="B23" s="205"/>
    </row>
    <row r="24" spans="1:2" x14ac:dyDescent="0.3">
      <c r="A24" s="141" t="s">
        <v>110</v>
      </c>
      <c r="B24" s="207"/>
    </row>
    <row r="25" spans="1:2" x14ac:dyDescent="0.3">
      <c r="A25" s="139" t="s">
        <v>111</v>
      </c>
      <c r="B25" s="203">
        <f>IFERROR(SUM(B20,B12),"")</f>
        <v>20</v>
      </c>
    </row>
    <row r="26" spans="1:2" x14ac:dyDescent="0.3">
      <c r="A26" s="139" t="s">
        <v>112</v>
      </c>
      <c r="B26" s="203">
        <f>IFERROR(SUM(B21,B13),"")</f>
        <v>12</v>
      </c>
    </row>
    <row r="27" spans="1:2" x14ac:dyDescent="0.3">
      <c r="A27" s="139" t="s">
        <v>113</v>
      </c>
      <c r="B27" s="203">
        <f>IFERROR(B26/B25,"")</f>
        <v>0.6</v>
      </c>
    </row>
    <row r="28" spans="1:2" x14ac:dyDescent="0.3">
      <c r="A28" s="137"/>
      <c r="B28" s="205"/>
    </row>
    <row r="29" spans="1:2" x14ac:dyDescent="0.3">
      <c r="A29" s="141" t="s">
        <v>114</v>
      </c>
      <c r="B29" s="207"/>
    </row>
    <row r="30" spans="1:2" x14ac:dyDescent="0.3">
      <c r="A30" s="142" t="s">
        <v>115</v>
      </c>
      <c r="B30" s="208"/>
    </row>
    <row r="31" spans="1:2" x14ac:dyDescent="0.3">
      <c r="A31" s="142" t="s">
        <v>116</v>
      </c>
      <c r="B31" s="208"/>
    </row>
    <row r="32" spans="1:2" x14ac:dyDescent="0.3">
      <c r="A32" s="142" t="s">
        <v>117</v>
      </c>
      <c r="B32" s="208"/>
    </row>
    <row r="33" spans="1:2" x14ac:dyDescent="0.3">
      <c r="A33" s="143" t="s">
        <v>118</v>
      </c>
      <c r="B33" s="209"/>
    </row>
    <row r="34" spans="1:2" x14ac:dyDescent="0.3">
      <c r="A34" s="137"/>
      <c r="B34" s="205"/>
    </row>
    <row r="35" spans="1:2" x14ac:dyDescent="0.3">
      <c r="A35" s="141" t="s">
        <v>119</v>
      </c>
      <c r="B35" s="207"/>
    </row>
    <row r="36" spans="1:2" x14ac:dyDescent="0.3">
      <c r="A36" s="142"/>
      <c r="B36" s="208"/>
    </row>
  </sheetData>
  <sheetProtection algorithmName="SHA-512" hashValue="ozViZLrHvFKzxlbp0JPVrT3yvdlzcRIyFuHIay+AcKbw6o+Qhae7yum/QOYmd4OTC9iXxoqNzIezRT8t1ioR2A==" saltValue="hKXAB0jHJp03xB3Y5mkdbg==" spinCount="100000" sheet="1" objects="1" scenarios="1" formatColumns="0" selectLockedCells="1"/>
  <conditionalFormatting sqref="A1:B1048576">
    <cfRule type="expression" dxfId="9" priority="1">
      <formula>$A$1&lt;&gt;"Casey"</formula>
    </cfRule>
  </conditionalFormatting>
  <pageMargins left="0.7" right="0.7" top="0.75" bottom="0.75" header="0.3" footer="0.3"/>
  <ignoredErrors>
    <ignoredError sqref="B4 B23:B36 B7:B8 B14:B16 B22 B17:B21 B9:B13 B5:B6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3A8E0-59C1-4C62-8D47-94E503AA5B43}">
  <sheetPr codeName="Sheet5">
    <tabColor theme="1"/>
  </sheetPr>
  <dimension ref="A2:AN74"/>
  <sheetViews>
    <sheetView showGridLines="0" topLeftCell="F1" workbookViewId="0">
      <selection sqref="A1:XFD1048576"/>
    </sheetView>
  </sheetViews>
  <sheetFormatPr defaultColWidth="16.33203125" defaultRowHeight="14.4" x14ac:dyDescent="0.3"/>
  <cols>
    <col min="1" max="10" width="16.33203125" style="145"/>
    <col min="11" max="11" width="16.33203125" style="187"/>
    <col min="12" max="16384" width="16.33203125" style="145"/>
  </cols>
  <sheetData>
    <row r="2" spans="1:40" x14ac:dyDescent="0.3">
      <c r="A2" s="144" t="s">
        <v>120</v>
      </c>
      <c r="B2" s="144" t="s">
        <v>25</v>
      </c>
      <c r="C2" s="144" t="s">
        <v>121</v>
      </c>
      <c r="D2" s="144" t="s">
        <v>27</v>
      </c>
      <c r="E2" s="144" t="s">
        <v>31</v>
      </c>
      <c r="F2" s="144" t="s">
        <v>32</v>
      </c>
      <c r="G2" s="144" t="s">
        <v>33</v>
      </c>
      <c r="H2" s="144" t="s">
        <v>30</v>
      </c>
      <c r="I2" s="144" t="s">
        <v>122</v>
      </c>
      <c r="J2" s="144" t="s">
        <v>123</v>
      </c>
      <c r="K2" s="144" t="s">
        <v>124</v>
      </c>
      <c r="L2" s="144" t="s">
        <v>125</v>
      </c>
      <c r="M2" s="144" t="s">
        <v>15</v>
      </c>
      <c r="N2" s="144" t="s">
        <v>16</v>
      </c>
      <c r="O2" s="144" t="s">
        <v>17</v>
      </c>
      <c r="P2" s="144" t="s">
        <v>18</v>
      </c>
      <c r="Q2" s="144" t="s">
        <v>126</v>
      </c>
      <c r="R2" s="144" t="s">
        <v>20</v>
      </c>
      <c r="S2" s="144" t="s">
        <v>21</v>
      </c>
      <c r="T2" s="144" t="s">
        <v>22</v>
      </c>
      <c r="U2" s="144" t="s">
        <v>23</v>
      </c>
      <c r="AA2" s="249" t="str">
        <f>IF('QRM - GG Audit'!B2="","",'QRM - GG Audit'!B2)</f>
        <v>Facility:</v>
      </c>
      <c r="AB2" s="290" t="str">
        <f>IF('QRM - GG Audit'!C2="","",'QRM - GG Audit'!C2)</f>
        <v xml:space="preserve"> Example Facility</v>
      </c>
      <c r="AC2" s="290">
        <f>'QRM - GG Audit'!D2</f>
        <v>0</v>
      </c>
      <c r="AD2" s="290">
        <f>'QRM - GG Audit'!E2</f>
        <v>0</v>
      </c>
      <c r="AE2" s="290">
        <f>'QRM - GG Audit'!F2</f>
        <v>0</v>
      </c>
      <c r="AF2" s="290">
        <f>'QRM - GG Audit'!G2</f>
        <v>0</v>
      </c>
      <c r="AG2" s="146" t="str">
        <f>IF('QRM - GG Audit'!H2="","",'QRM - GG Audit'!H2)</f>
        <v/>
      </c>
      <c r="AH2" s="295" t="str">
        <f>'QRM - GG Audit'!I2</f>
        <v>Admit Date:</v>
      </c>
      <c r="AI2" s="295">
        <f>'QRM - GG Audit'!J2</f>
        <v>0</v>
      </c>
      <c r="AJ2" s="157">
        <f>IF('QRM - GG Audit'!K2="","",'QRM - GG Audit'!K2)</f>
        <v>44048</v>
      </c>
      <c r="AK2" s="250">
        <f>'QRM - GG Audit'!L2</f>
        <v>0</v>
      </c>
      <c r="AL2" s="295" t="str">
        <f>'QRM - GG Audit'!M2</f>
        <v>Last Cover Day:</v>
      </c>
      <c r="AM2" s="295">
        <f>'QRM - GG Audit'!N2</f>
        <v>0</v>
      </c>
      <c r="AN2" s="147">
        <f>IF('QRM - GG Audit'!O2="","",'QRM - GG Audit'!O2)</f>
        <v>44027</v>
      </c>
    </row>
    <row r="3" spans="1:40" x14ac:dyDescent="0.3">
      <c r="A3" s="148" t="str" cm="1">
        <f t="array" ref="A3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3" s="148" t="str">
        <f>IF('QRM - GG Audit'!$C$2="","",'QRM - GG Audit'!$C$2)</f>
        <v xml:space="preserve"> Example Facility</v>
      </c>
      <c r="C3" s="148" t="str">
        <f>IF('QRM - GG Audit'!$C$3="","",'QRM - GG Audit'!$C$3)</f>
        <v>Case Study</v>
      </c>
      <c r="D3" s="150">
        <f>IF('QRM - GG Audit'!$C$4="","",'QRM - GG Audit'!$C$4)</f>
        <v>43994</v>
      </c>
      <c r="E3" s="150">
        <f>IF('QRM - GG Audit'!$K$2="","",'QRM - GG Audit'!$K$2)</f>
        <v>44048</v>
      </c>
      <c r="F3" s="150">
        <f>IF('QRM - GG Audit'!$O$2="","",'QRM - GG Audit'!$O$2)</f>
        <v>44027</v>
      </c>
      <c r="G3" s="151">
        <f>IF('QRM - GG Audit'!$K$3="","",'QRM - GG Audit'!$K$3)</f>
        <v>-20</v>
      </c>
      <c r="H3" s="194">
        <f>IF('QRM - GG Audit'!$K$2="","",'QRM - GG Audit'!$K$2)</f>
        <v>44048</v>
      </c>
      <c r="I3" s="149">
        <f>'QRM - GG Audit'!$N$4</f>
        <v>22310</v>
      </c>
      <c r="J3" s="149" t="s">
        <v>127</v>
      </c>
      <c r="K3" s="149" t="s">
        <v>128</v>
      </c>
      <c r="L3" s="149" t="s">
        <v>38</v>
      </c>
      <c r="M3" s="152" t="str">
        <f>'QRM - GG Audit'!E8</f>
        <v>05</v>
      </c>
      <c r="N3" s="152" t="str">
        <f>'QRM - GG Audit'!F8</f>
        <v>06</v>
      </c>
      <c r="O3" s="152" t="str">
        <f>'QRM - GG Audit'!G8</f>
        <v>05</v>
      </c>
      <c r="P3" s="152">
        <f>'QRM - GG Audit'!I8</f>
        <v>5</v>
      </c>
      <c r="Q3" s="152" t="str">
        <f>'QRM - GG Audit'!J8</f>
        <v>Yes</v>
      </c>
      <c r="R3" s="152">
        <f>'QRM - GG Audit'!K8</f>
        <v>5</v>
      </c>
      <c r="S3" s="152" t="str">
        <f>'QRM - GG Audit'!M8</f>
        <v>UnMet</v>
      </c>
      <c r="T3" s="153">
        <f>'QRM - GG Audit'!N8</f>
        <v>0</v>
      </c>
      <c r="U3" s="154">
        <f>'QRM - GG Audit'!O8</f>
        <v>0</v>
      </c>
      <c r="V3" s="155"/>
      <c r="W3" s="155"/>
      <c r="X3" s="155"/>
      <c r="Y3" s="156"/>
      <c r="AA3" s="249" t="str">
        <f>IF('QRM - GG Audit'!B3="","",'QRM - GG Audit'!B3)</f>
        <v xml:space="preserve">Patient: </v>
      </c>
      <c r="AB3" s="290" t="str">
        <f>IF('QRM - GG Audit'!C3="","",'QRM - GG Audit'!C3)</f>
        <v>Case Study</v>
      </c>
      <c r="AC3" s="290">
        <f>'QRM - GG Audit'!D3</f>
        <v>0</v>
      </c>
      <c r="AD3" s="290">
        <f>'QRM - GG Audit'!E3</f>
        <v>0</v>
      </c>
      <c r="AE3" s="290">
        <f>'QRM - GG Audit'!F3</f>
        <v>0</v>
      </c>
      <c r="AF3" s="290">
        <f>'QRM - GG Audit'!G3</f>
        <v>0</v>
      </c>
      <c r="AG3" s="146"/>
      <c r="AH3" s="295" t="str">
        <f>'QRM - GG Audit'!I3</f>
        <v>LOS:</v>
      </c>
      <c r="AI3" s="295">
        <f>'QRM - GG Audit'!J3</f>
        <v>0</v>
      </c>
      <c r="AJ3" s="157">
        <f>IF('QRM - GG Audit'!K3="","",'QRM - GG Audit'!K3)</f>
        <v>-20</v>
      </c>
      <c r="AK3" s="250">
        <f>'QRM - GG Audit'!L3</f>
        <v>0</v>
      </c>
      <c r="AL3" s="295" t="str">
        <f>'QRM - GG Audit'!M3</f>
        <v>PDPM HIPPS:</v>
      </c>
      <c r="AM3" s="295">
        <f>'QRM - GG Audit'!N3</f>
        <v>0</v>
      </c>
      <c r="AN3" s="158" t="str">
        <f>IF('QRM - GG Audit'!O3="","",'QRM - GG Audit'!O3)</f>
        <v>='QRM - GG Audit (3)'!N3</v>
      </c>
    </row>
    <row r="4" spans="1:40" ht="15.75" customHeight="1" x14ac:dyDescent="0.3">
      <c r="A4" s="148" t="str" cm="1">
        <f t="array" ref="A4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4" s="148" t="str">
        <f>IF('QRM - GG Audit'!$C$2="","",'QRM - GG Audit'!$C$2)</f>
        <v xml:space="preserve"> Example Facility</v>
      </c>
      <c r="C4" s="148" t="str">
        <f>IF('QRM - GG Audit'!$C$3="","",'QRM - GG Audit'!$C$3)</f>
        <v>Case Study</v>
      </c>
      <c r="D4" s="150">
        <f>IF('QRM - GG Audit'!$C$4="","",'QRM - GG Audit'!$C$4)</f>
        <v>43994</v>
      </c>
      <c r="E4" s="150">
        <f>IF('QRM - GG Audit'!$K$2="","",'QRM - GG Audit'!$K$2)</f>
        <v>44048</v>
      </c>
      <c r="F4" s="150">
        <f>IF('QRM - GG Audit'!$O$2="","",'QRM - GG Audit'!$O$2)</f>
        <v>44027</v>
      </c>
      <c r="G4" s="151">
        <f>IF('QRM - GG Audit'!$K$3="","",'QRM - GG Audit'!$K$3)</f>
        <v>-20</v>
      </c>
      <c r="H4" s="194">
        <f>IF('QRM - GG Audit'!$K$2="","",'QRM - GG Audit'!$K$2)</f>
        <v>44048</v>
      </c>
      <c r="I4" s="149">
        <f>'QRM - GG Audit'!$N$4</f>
        <v>22310</v>
      </c>
      <c r="J4" s="149" t="s">
        <v>127</v>
      </c>
      <c r="K4" s="149" t="s">
        <v>128</v>
      </c>
      <c r="L4" s="149" t="s">
        <v>43</v>
      </c>
      <c r="M4" s="152" t="str">
        <f>'QRM - GG Audit'!E9</f>
        <v>05</v>
      </c>
      <c r="N4" s="152" t="str">
        <f>'QRM - GG Audit'!F9</f>
        <v>06</v>
      </c>
      <c r="O4" s="152" t="str">
        <f>'QRM - GG Audit'!G9</f>
        <v>04</v>
      </c>
      <c r="P4" s="152">
        <f>'QRM - GG Audit'!I9</f>
        <v>5</v>
      </c>
      <c r="Q4" s="152" t="str">
        <f>'QRM - GG Audit'!J9</f>
        <v>Yes</v>
      </c>
      <c r="R4" s="152">
        <f>'QRM - GG Audit'!K9</f>
        <v>4</v>
      </c>
      <c r="S4" s="152" t="str">
        <f>'QRM - GG Audit'!M9</f>
        <v>UnMet</v>
      </c>
      <c r="T4" s="153">
        <f>'QRM - GG Audit'!N9</f>
        <v>-1</v>
      </c>
      <c r="U4" s="154">
        <f>'QRM - GG Audit'!O9</f>
        <v>-2.9411764705882353E-2</v>
      </c>
      <c r="V4" s="155"/>
      <c r="W4" s="155"/>
      <c r="X4" s="155"/>
      <c r="Y4" s="156"/>
      <c r="AA4" s="249" t="str">
        <f>IF('QRM - GG Audit'!B4="","",'QRM - GG Audit'!B4)</f>
        <v>Audit Date:</v>
      </c>
      <c r="AB4" s="290">
        <f>IF('QRM - GG Audit'!C4="","",'QRM - GG Audit'!C4)</f>
        <v>43994</v>
      </c>
      <c r="AC4" s="290">
        <f>'QRM - GG Audit'!D4</f>
        <v>0</v>
      </c>
      <c r="AD4" s="290">
        <f>'QRM - GG Audit'!E4</f>
        <v>0</v>
      </c>
      <c r="AE4" s="290">
        <f>'QRM - GG Audit'!F4</f>
        <v>0</v>
      </c>
      <c r="AF4" s="290">
        <f>'QRM - GG Audit'!G4</f>
        <v>0</v>
      </c>
      <c r="AG4" s="159"/>
      <c r="AH4" s="291" t="str">
        <f>'QRM - GG Audit'!I4</f>
        <v>QRM ID #</v>
      </c>
      <c r="AI4" s="291">
        <f>'QRM - GG Audit'!J4</f>
        <v>0</v>
      </c>
      <c r="AJ4" s="291">
        <f>'QRM - GG Audit'!K4</f>
        <v>0</v>
      </c>
      <c r="AK4" s="291">
        <f>'QRM - GG Audit'!L4</f>
        <v>0</v>
      </c>
      <c r="AL4" s="291">
        <f>'QRM - GG Audit'!M4</f>
        <v>0</v>
      </c>
      <c r="AM4" s="292" t="s">
        <v>129</v>
      </c>
      <c r="AN4" s="292">
        <f>'QRM - GG Audit'!O4</f>
        <v>0</v>
      </c>
    </row>
    <row r="5" spans="1:40" ht="15.75" customHeight="1" x14ac:dyDescent="0.3">
      <c r="A5" s="148" t="str" cm="1">
        <f t="array" ref="A5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5" s="148" t="str">
        <f>IF('QRM - GG Audit'!$C$2="","",'QRM - GG Audit'!$C$2)</f>
        <v xml:space="preserve"> Example Facility</v>
      </c>
      <c r="C5" s="148" t="str">
        <f>IF('QRM - GG Audit'!$C$3="","",'QRM - GG Audit'!$C$3)</f>
        <v>Case Study</v>
      </c>
      <c r="D5" s="150">
        <f>IF('QRM - GG Audit'!$C$4="","",'QRM - GG Audit'!$C$4)</f>
        <v>43994</v>
      </c>
      <c r="E5" s="150">
        <f>IF('QRM - GG Audit'!$K$2="","",'QRM - GG Audit'!$K$2)</f>
        <v>44048</v>
      </c>
      <c r="F5" s="150">
        <f>IF('QRM - GG Audit'!$O$2="","",'QRM - GG Audit'!$O$2)</f>
        <v>44027</v>
      </c>
      <c r="G5" s="151">
        <f>IF('QRM - GG Audit'!$K$3="","",'QRM - GG Audit'!$K$3)</f>
        <v>-20</v>
      </c>
      <c r="H5" s="194">
        <f>IF('QRM - GG Audit'!$K$2="","",'QRM - GG Audit'!$K$2)</f>
        <v>44048</v>
      </c>
      <c r="I5" s="149">
        <f>'QRM - GG Audit'!$N$4</f>
        <v>22310</v>
      </c>
      <c r="J5" s="149" t="s">
        <v>127</v>
      </c>
      <c r="K5" s="149" t="s">
        <v>128</v>
      </c>
      <c r="L5" s="149" t="s">
        <v>46</v>
      </c>
      <c r="M5" s="152" t="str">
        <f>'QRM - GG Audit'!E10</f>
        <v>03</v>
      </c>
      <c r="N5" s="152" t="str">
        <f>'QRM - GG Audit'!F10</f>
        <v>06</v>
      </c>
      <c r="O5" s="152" t="str">
        <f>'QRM - GG Audit'!G10</f>
        <v>03</v>
      </c>
      <c r="P5" s="152">
        <f>'QRM - GG Audit'!I10</f>
        <v>3</v>
      </c>
      <c r="Q5" s="152" t="str">
        <f>'QRM - GG Audit'!J10</f>
        <v>Yes</v>
      </c>
      <c r="R5" s="152">
        <f>'QRM - GG Audit'!K10</f>
        <v>3</v>
      </c>
      <c r="S5" s="152" t="str">
        <f>'QRM - GG Audit'!M10</f>
        <v>UnMet</v>
      </c>
      <c r="T5" s="153">
        <f>'QRM - GG Audit'!N10</f>
        <v>0</v>
      </c>
      <c r="U5" s="154">
        <f>'QRM - GG Audit'!O10</f>
        <v>0</v>
      </c>
      <c r="V5" s="155"/>
      <c r="W5" s="155"/>
      <c r="X5" s="155"/>
      <c r="Y5" s="156"/>
      <c r="AA5" s="249" t="str">
        <f>IF('QRM - GG Audit'!B5="","",'QRM - GG Audit'!B5)</f>
        <v/>
      </c>
    </row>
    <row r="6" spans="1:40" ht="15.75" customHeight="1" x14ac:dyDescent="0.3">
      <c r="A6" s="148" t="str" cm="1">
        <f t="array" ref="A6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6" s="148" t="str">
        <f>IF('QRM - GG Audit'!$C$2="","",'QRM - GG Audit'!$C$2)</f>
        <v xml:space="preserve"> Example Facility</v>
      </c>
      <c r="C6" s="148" t="str">
        <f>IF('QRM - GG Audit'!$C$3="","",'QRM - GG Audit'!$C$3)</f>
        <v>Case Study</v>
      </c>
      <c r="D6" s="150">
        <f>IF('QRM - GG Audit'!$C$4="","",'QRM - GG Audit'!$C$4)</f>
        <v>43994</v>
      </c>
      <c r="E6" s="150">
        <f>IF('QRM - GG Audit'!$K$2="","",'QRM - GG Audit'!$K$2)</f>
        <v>44048</v>
      </c>
      <c r="F6" s="150">
        <f>IF('QRM - GG Audit'!$O$2="","",'QRM - GG Audit'!$O$2)</f>
        <v>44027</v>
      </c>
      <c r="G6" s="151">
        <f>IF('QRM - GG Audit'!$K$3="","",'QRM - GG Audit'!$K$3)</f>
        <v>-20</v>
      </c>
      <c r="H6" s="194">
        <f>IF('QRM - GG Audit'!$K$2="","",'QRM - GG Audit'!$K$2)</f>
        <v>44048</v>
      </c>
      <c r="I6" s="149">
        <f>'QRM - GG Audit'!$N$4</f>
        <v>22310</v>
      </c>
      <c r="J6" s="149" t="s">
        <v>127</v>
      </c>
      <c r="K6" s="149" t="s">
        <v>128</v>
      </c>
      <c r="L6" s="149" t="s">
        <v>48</v>
      </c>
      <c r="M6" s="152" t="str">
        <f>'QRM - GG Audit'!E11</f>
        <v>03</v>
      </c>
      <c r="N6" s="152" t="str">
        <f>'QRM - GG Audit'!F11</f>
        <v>03</v>
      </c>
      <c r="O6" s="152" t="str">
        <f>'QRM - GG Audit'!G11</f>
        <v>03</v>
      </c>
      <c r="P6" s="152">
        <f>'QRM - GG Audit'!I11</f>
        <v>3</v>
      </c>
      <c r="Q6" s="152" t="str">
        <f>'QRM - GG Audit'!J11</f>
        <v>Yes</v>
      </c>
      <c r="R6" s="152">
        <f>'QRM - GG Audit'!K11</f>
        <v>3</v>
      </c>
      <c r="S6" s="152" t="str">
        <f>'QRM - GG Audit'!M11</f>
        <v>Met</v>
      </c>
      <c r="T6" s="153">
        <f>'QRM - GG Audit'!N11</f>
        <v>0</v>
      </c>
      <c r="U6" s="154">
        <f>'QRM - GG Audit'!O11</f>
        <v>0</v>
      </c>
      <c r="V6" s="155"/>
      <c r="W6" s="155"/>
      <c r="X6" s="155"/>
      <c r="Y6" s="156"/>
      <c r="AA6" s="296"/>
      <c r="AB6" s="296"/>
      <c r="AC6" s="160"/>
      <c r="AD6" s="161" t="str">
        <f>'QRM - GG Audit'!E6</f>
        <v>Admit Code</v>
      </c>
      <c r="AE6" s="161" t="str">
        <f>'QRM - GG Audit'!F6</f>
        <v>Goal Code</v>
      </c>
      <c r="AF6" s="161" t="str">
        <f>'QRM - GG Audit'!G6</f>
        <v>D/C Code</v>
      </c>
      <c r="AG6" s="250"/>
      <c r="AH6" s="161" t="str">
        <f>'QRM - GG Audit'!I6</f>
        <v>Admit Score</v>
      </c>
      <c r="AI6" s="161" t="str">
        <f>'QRM - GG Audit'!J6</f>
        <v>Goal 
Y/N</v>
      </c>
      <c r="AJ6" s="161" t="str">
        <f>'QRM - GG Audit'!K6</f>
        <v>D/C Score</v>
      </c>
      <c r="AK6" s="161"/>
      <c r="AL6" s="161" t="str">
        <f>'QRM - GG Audit'!M6</f>
        <v>Goal Met</v>
      </c>
      <c r="AM6" s="161" t="str">
        <f>'QRM - GG Audit'!N6</f>
        <v>Change Score</v>
      </c>
      <c r="AN6" s="161" t="str">
        <f>'QRM - GG Audit'!O6</f>
        <v>Change per Day</v>
      </c>
    </row>
    <row r="7" spans="1:40" ht="15.75" customHeight="1" x14ac:dyDescent="0.3">
      <c r="A7" s="148" t="str" cm="1">
        <f t="array" ref="A7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7" s="148" t="str">
        <f>IF('QRM - GG Audit'!$C$2="","",'QRM - GG Audit'!$C$2)</f>
        <v xml:space="preserve"> Example Facility</v>
      </c>
      <c r="C7" s="148" t="str">
        <f>IF('QRM - GG Audit'!$C$3="","",'QRM - GG Audit'!$C$3)</f>
        <v>Case Study</v>
      </c>
      <c r="D7" s="150">
        <f>IF('QRM - GG Audit'!$C$4="","",'QRM - GG Audit'!$C$4)</f>
        <v>43994</v>
      </c>
      <c r="E7" s="150">
        <f>IF('QRM - GG Audit'!$K$2="","",'QRM - GG Audit'!$K$2)</f>
        <v>44048</v>
      </c>
      <c r="F7" s="150">
        <f>IF('QRM - GG Audit'!$O$2="","",'QRM - GG Audit'!$O$2)</f>
        <v>44027</v>
      </c>
      <c r="G7" s="151">
        <f>IF('QRM - GG Audit'!$K$3="","",'QRM - GG Audit'!$K$3)</f>
        <v>-20</v>
      </c>
      <c r="H7" s="194">
        <f>IF('QRM - GG Audit'!$K$2="","",'QRM - GG Audit'!$K$2)</f>
        <v>44048</v>
      </c>
      <c r="I7" s="149">
        <f>'QRM - GG Audit'!$N$4</f>
        <v>22310</v>
      </c>
      <c r="J7" s="149" t="s">
        <v>127</v>
      </c>
      <c r="K7" s="149" t="s">
        <v>128</v>
      </c>
      <c r="L7" s="149" t="s">
        <v>49</v>
      </c>
      <c r="M7" s="152" t="str">
        <f>'QRM - GG Audit'!E12</f>
        <v>03</v>
      </c>
      <c r="N7" s="152" t="str">
        <f>'QRM - GG Audit'!F12</f>
        <v>03</v>
      </c>
      <c r="O7" s="152" t="str">
        <f>'QRM - GG Audit'!G12</f>
        <v>03</v>
      </c>
      <c r="P7" s="152">
        <f>'QRM - GG Audit'!I12</f>
        <v>3</v>
      </c>
      <c r="Q7" s="152" t="str">
        <f>'QRM - GG Audit'!J12</f>
        <v>Yes</v>
      </c>
      <c r="R7" s="152">
        <f>'QRM - GG Audit'!K12</f>
        <v>3</v>
      </c>
      <c r="S7" s="152" t="str">
        <f>'QRM - GG Audit'!M12</f>
        <v>Met</v>
      </c>
      <c r="T7" s="153">
        <f>'QRM - GG Audit'!N12</f>
        <v>0</v>
      </c>
      <c r="U7" s="154">
        <f>'QRM - GG Audit'!O12</f>
        <v>0</v>
      </c>
      <c r="V7" s="155"/>
      <c r="W7" s="155"/>
      <c r="X7" s="155"/>
      <c r="Y7" s="156"/>
      <c r="AA7" s="297" t="str">
        <f>'QRM - GG Audit'!B7</f>
        <v>GG Self-Care Items</v>
      </c>
      <c r="AB7" s="297">
        <f>'QRM - GG Audit'!C7</f>
        <v>0</v>
      </c>
      <c r="AC7" s="162"/>
      <c r="AD7" s="163"/>
      <c r="AE7" s="163"/>
      <c r="AF7" s="159"/>
      <c r="AG7" s="164"/>
      <c r="AH7" s="165"/>
      <c r="AI7" s="165"/>
      <c r="AJ7" s="165"/>
      <c r="AK7" s="164"/>
      <c r="AL7" s="166"/>
      <c r="AM7" s="165"/>
      <c r="AN7" s="167"/>
    </row>
    <row r="8" spans="1:40" ht="15.75" customHeight="1" x14ac:dyDescent="0.3">
      <c r="A8" s="148" t="str" cm="1">
        <f t="array" ref="A8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8" s="148" t="str">
        <f>IF('QRM - GG Audit'!$C$2="","",'QRM - GG Audit'!$C$2)</f>
        <v xml:space="preserve"> Example Facility</v>
      </c>
      <c r="C8" s="148" t="str">
        <f>IF('QRM - GG Audit'!$C$3="","",'QRM - GG Audit'!$C$3)</f>
        <v>Case Study</v>
      </c>
      <c r="D8" s="150">
        <f>IF('QRM - GG Audit'!$C$4="","",'QRM - GG Audit'!$C$4)</f>
        <v>43994</v>
      </c>
      <c r="E8" s="150">
        <f>IF('QRM - GG Audit'!$K$2="","",'QRM - GG Audit'!$K$2)</f>
        <v>44048</v>
      </c>
      <c r="F8" s="150">
        <f>IF('QRM - GG Audit'!$O$2="","",'QRM - GG Audit'!$O$2)</f>
        <v>44027</v>
      </c>
      <c r="G8" s="151">
        <f>IF('QRM - GG Audit'!$K$3="","",'QRM - GG Audit'!$K$3)</f>
        <v>-20</v>
      </c>
      <c r="H8" s="194">
        <f>IF('QRM - GG Audit'!$K$2="","",'QRM - GG Audit'!$K$2)</f>
        <v>44048</v>
      </c>
      <c r="I8" s="149">
        <f>'QRM - GG Audit'!$N$4</f>
        <v>22310</v>
      </c>
      <c r="J8" s="149" t="s">
        <v>127</v>
      </c>
      <c r="K8" s="149" t="s">
        <v>128</v>
      </c>
      <c r="L8" s="149" t="s">
        <v>50</v>
      </c>
      <c r="M8" s="152" t="str">
        <f>'QRM - GG Audit'!E13</f>
        <v>02</v>
      </c>
      <c r="N8" s="152" t="str">
        <f>'QRM - GG Audit'!F13</f>
        <v>03</v>
      </c>
      <c r="O8" s="152" t="str">
        <f>'QRM - GG Audit'!G13</f>
        <v>03</v>
      </c>
      <c r="P8" s="152">
        <f>'QRM - GG Audit'!I13</f>
        <v>2</v>
      </c>
      <c r="Q8" s="152" t="str">
        <f>'QRM - GG Audit'!J13</f>
        <v>Yes</v>
      </c>
      <c r="R8" s="152">
        <f>'QRM - GG Audit'!K13</f>
        <v>3</v>
      </c>
      <c r="S8" s="152" t="str">
        <f>'QRM - GG Audit'!M13</f>
        <v>Met</v>
      </c>
      <c r="T8" s="153">
        <f>'QRM - GG Audit'!N13</f>
        <v>1</v>
      </c>
      <c r="U8" s="154">
        <f>'QRM - GG Audit'!O13</f>
        <v>2.9411764705882353E-2</v>
      </c>
      <c r="V8" s="155"/>
      <c r="W8" s="155"/>
      <c r="X8" s="155"/>
      <c r="Y8" s="156"/>
      <c r="AA8" s="298" t="str">
        <f>'QRM - GG Audit'!B8</f>
        <v>Eating</v>
      </c>
      <c r="AB8" s="298">
        <f>'QRM - GG Audit'!C8</f>
        <v>0</v>
      </c>
      <c r="AC8" s="168"/>
      <c r="AD8" s="169" t="str">
        <f>'QRM - GG Audit'!E8</f>
        <v>05</v>
      </c>
      <c r="AE8" s="169" t="str">
        <f>'QRM - GG Audit'!F8</f>
        <v>06</v>
      </c>
      <c r="AF8" s="169" t="str">
        <f>'QRM - GG Audit'!G8</f>
        <v>05</v>
      </c>
      <c r="AG8" s="170"/>
      <c r="AH8" s="171">
        <f>'QRM - GG Audit'!I8</f>
        <v>5</v>
      </c>
      <c r="AI8" s="172" t="str">
        <f>'QRM - GG Audit'!J8</f>
        <v>Yes</v>
      </c>
      <c r="AJ8" s="171">
        <f>'QRM - GG Audit'!K8</f>
        <v>5</v>
      </c>
      <c r="AK8" s="170"/>
      <c r="AL8" s="171" t="str">
        <f>'QRM - GG Audit'!M8</f>
        <v>UnMet</v>
      </c>
      <c r="AM8" s="171">
        <f>'QRM - GG Audit'!N8</f>
        <v>0</v>
      </c>
      <c r="AN8" s="173">
        <f>'QRM - GG Audit'!O8</f>
        <v>0</v>
      </c>
    </row>
    <row r="9" spans="1:40" ht="15.75" customHeight="1" x14ac:dyDescent="0.3">
      <c r="A9" s="148" t="str" cm="1">
        <f t="array" ref="A9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9" s="148" t="str">
        <f>IF('QRM - GG Audit'!$C$2="","",'QRM - GG Audit'!$C$2)</f>
        <v xml:space="preserve"> Example Facility</v>
      </c>
      <c r="C9" s="148" t="str">
        <f>IF('QRM - GG Audit'!$C$3="","",'QRM - GG Audit'!$C$3)</f>
        <v>Case Study</v>
      </c>
      <c r="D9" s="150">
        <f>IF('QRM - GG Audit'!$C$4="","",'QRM - GG Audit'!$C$4)</f>
        <v>43994</v>
      </c>
      <c r="E9" s="150">
        <f>IF('QRM - GG Audit'!$K$2="","",'QRM - GG Audit'!$K$2)</f>
        <v>44048</v>
      </c>
      <c r="F9" s="150">
        <f>IF('QRM - GG Audit'!$O$2="","",'QRM - GG Audit'!$O$2)</f>
        <v>44027</v>
      </c>
      <c r="G9" s="151">
        <f>IF('QRM - GG Audit'!$K$3="","",'QRM - GG Audit'!$K$3)</f>
        <v>-20</v>
      </c>
      <c r="H9" s="194">
        <f>IF('QRM - GG Audit'!$K$2="","",'QRM - GG Audit'!$K$2)</f>
        <v>44048</v>
      </c>
      <c r="I9" s="149">
        <f>'QRM - GG Audit'!$N$4</f>
        <v>22310</v>
      </c>
      <c r="J9" s="149" t="s">
        <v>127</v>
      </c>
      <c r="K9" s="149" t="s">
        <v>128</v>
      </c>
      <c r="L9" s="149" t="s">
        <v>51</v>
      </c>
      <c r="M9" s="152" t="str">
        <f>'QRM - GG Audit'!E14</f>
        <v>03</v>
      </c>
      <c r="N9" s="152" t="str">
        <f>'QRM - GG Audit'!F14</f>
        <v>03</v>
      </c>
      <c r="O9" s="152" t="str">
        <f>'QRM - GG Audit'!G14</f>
        <v>03</v>
      </c>
      <c r="P9" s="152">
        <f>'QRM - GG Audit'!I14</f>
        <v>3</v>
      </c>
      <c r="Q9" s="152" t="str">
        <f>'QRM - GG Audit'!J14</f>
        <v>Yes</v>
      </c>
      <c r="R9" s="152">
        <f>'QRM - GG Audit'!K14</f>
        <v>3</v>
      </c>
      <c r="S9" s="152" t="str">
        <f>'QRM - GG Audit'!M14</f>
        <v>Met</v>
      </c>
      <c r="T9" s="153">
        <f>'QRM - GG Audit'!N14</f>
        <v>0</v>
      </c>
      <c r="U9" s="154">
        <f>'QRM - GG Audit'!O14</f>
        <v>0</v>
      </c>
      <c r="V9" s="155"/>
      <c r="W9" s="155"/>
      <c r="X9" s="155"/>
      <c r="Y9" s="156"/>
      <c r="AA9" s="298" t="str">
        <f>'QRM - GG Audit'!B9</f>
        <v>Oral Hygiene</v>
      </c>
      <c r="AB9" s="298">
        <f>'QRM - GG Audit'!C9</f>
        <v>0</v>
      </c>
      <c r="AC9" s="168"/>
      <c r="AD9" s="169" t="str">
        <f>'QRM - GG Audit'!E9</f>
        <v>05</v>
      </c>
      <c r="AE9" s="169" t="str">
        <f>'QRM - GG Audit'!F9</f>
        <v>06</v>
      </c>
      <c r="AF9" s="169" t="str">
        <f>'QRM - GG Audit'!G9</f>
        <v>04</v>
      </c>
      <c r="AG9" s="170"/>
      <c r="AH9" s="171">
        <f>'QRM - GG Audit'!I9</f>
        <v>5</v>
      </c>
      <c r="AI9" s="172" t="str">
        <f>'QRM - GG Audit'!J9</f>
        <v>Yes</v>
      </c>
      <c r="AJ9" s="171">
        <f>'QRM - GG Audit'!K9</f>
        <v>4</v>
      </c>
      <c r="AK9" s="170"/>
      <c r="AL9" s="171" t="str">
        <f>'QRM - GG Audit'!M9</f>
        <v>UnMet</v>
      </c>
      <c r="AM9" s="171">
        <f>'QRM - GG Audit'!N9</f>
        <v>-1</v>
      </c>
      <c r="AN9" s="173">
        <f>'QRM - GG Audit'!O9</f>
        <v>-2.9411764705882353E-2</v>
      </c>
    </row>
    <row r="10" spans="1:40" ht="15.75" customHeight="1" x14ac:dyDescent="0.3">
      <c r="A10" s="148" t="str" cm="1">
        <f t="array" ref="A10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0" s="148" t="str">
        <f>IF('QRM - GG Audit'!$C$2="","",'QRM - GG Audit'!$C$2)</f>
        <v xml:space="preserve"> Example Facility</v>
      </c>
      <c r="C10" s="148" t="str">
        <f>IF('QRM - GG Audit'!$C$3="","",'QRM - GG Audit'!$C$3)</f>
        <v>Case Study</v>
      </c>
      <c r="D10" s="150">
        <f>IF('QRM - GG Audit'!$C$4="","",'QRM - GG Audit'!$C$4)</f>
        <v>43994</v>
      </c>
      <c r="E10" s="150">
        <f>IF('QRM - GG Audit'!$K$2="","",'QRM - GG Audit'!$K$2)</f>
        <v>44048</v>
      </c>
      <c r="F10" s="150">
        <f>IF('QRM - GG Audit'!$O$2="","",'QRM - GG Audit'!$O$2)</f>
        <v>44027</v>
      </c>
      <c r="G10" s="151">
        <f>IF('QRM - GG Audit'!$K$3="","",'QRM - GG Audit'!$K$3)</f>
        <v>-20</v>
      </c>
      <c r="H10" s="194">
        <f>IF('QRM - GG Audit'!$K$2="","",'QRM - GG Audit'!$K$2)</f>
        <v>44048</v>
      </c>
      <c r="I10" s="149">
        <f>'QRM - GG Audit'!$N$4</f>
        <v>22310</v>
      </c>
      <c r="J10" s="149" t="s">
        <v>130</v>
      </c>
      <c r="K10" s="149" t="s">
        <v>131</v>
      </c>
      <c r="L10" s="149" t="s">
        <v>58</v>
      </c>
      <c r="M10" s="152" t="str">
        <f>'QRM - GG Audit'!E18</f>
        <v>04</v>
      </c>
      <c r="N10" s="152" t="str">
        <f>'QRM - GG Audit'!F18</f>
        <v>04</v>
      </c>
      <c r="O10" s="152" t="str">
        <f>'QRM - GG Audit'!G18</f>
        <v>04</v>
      </c>
      <c r="P10" s="174">
        <f>'QRM - GG Audit'!I18</f>
        <v>4</v>
      </c>
      <c r="Q10" s="174" t="str">
        <f>'QRM - GG Audit'!J18</f>
        <v>Yes</v>
      </c>
      <c r="R10" s="174">
        <f>'QRM - GG Audit'!K18</f>
        <v>4</v>
      </c>
      <c r="S10" s="174" t="str">
        <f>'QRM - GG Audit'!M18</f>
        <v>Met</v>
      </c>
      <c r="T10" s="174">
        <f>'QRM - GG Audit'!N18</f>
        <v>0</v>
      </c>
      <c r="U10" s="154">
        <f>'QRM - GG Audit'!O18</f>
        <v>0</v>
      </c>
      <c r="V10" s="156"/>
      <c r="W10" s="156"/>
      <c r="X10" s="156"/>
      <c r="Y10" s="156"/>
      <c r="AA10" s="298" t="str">
        <f>'QRM - GG Audit'!B10</f>
        <v>Toilet Hygiene</v>
      </c>
      <c r="AB10" s="298">
        <f>'QRM - GG Audit'!C10</f>
        <v>0</v>
      </c>
      <c r="AC10" s="168"/>
      <c r="AD10" s="169" t="str">
        <f>'QRM - GG Audit'!E10</f>
        <v>03</v>
      </c>
      <c r="AE10" s="169" t="str">
        <f>'QRM - GG Audit'!F10</f>
        <v>06</v>
      </c>
      <c r="AF10" s="169" t="str">
        <f>'QRM - GG Audit'!G10</f>
        <v>03</v>
      </c>
      <c r="AG10" s="170"/>
      <c r="AH10" s="171">
        <f>'QRM - GG Audit'!I10</f>
        <v>3</v>
      </c>
      <c r="AI10" s="172" t="str">
        <f>'QRM - GG Audit'!J10</f>
        <v>Yes</v>
      </c>
      <c r="AJ10" s="171">
        <f>'QRM - GG Audit'!K10</f>
        <v>3</v>
      </c>
      <c r="AK10" s="170"/>
      <c r="AL10" s="171" t="str">
        <f>'QRM - GG Audit'!M10</f>
        <v>UnMet</v>
      </c>
      <c r="AM10" s="171">
        <f>'QRM - GG Audit'!N10</f>
        <v>0</v>
      </c>
      <c r="AN10" s="173">
        <f>'QRM - GG Audit'!O10</f>
        <v>0</v>
      </c>
    </row>
    <row r="11" spans="1:40" ht="15.75" customHeight="1" x14ac:dyDescent="0.3">
      <c r="A11" s="148" t="str" cm="1">
        <f t="array" ref="A11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1" s="148" t="str">
        <f>IF('QRM - GG Audit'!$C$2="","",'QRM - GG Audit'!$C$2)</f>
        <v xml:space="preserve"> Example Facility</v>
      </c>
      <c r="C11" s="148" t="str">
        <f>IF('QRM - GG Audit'!$C$3="","",'QRM - GG Audit'!$C$3)</f>
        <v>Case Study</v>
      </c>
      <c r="D11" s="150">
        <f>IF('QRM - GG Audit'!$C$4="","",'QRM - GG Audit'!$C$4)</f>
        <v>43994</v>
      </c>
      <c r="E11" s="150">
        <f>IF('QRM - GG Audit'!$K$2="","",'QRM - GG Audit'!$K$2)</f>
        <v>44048</v>
      </c>
      <c r="F11" s="150">
        <f>IF('QRM - GG Audit'!$O$2="","",'QRM - GG Audit'!$O$2)</f>
        <v>44027</v>
      </c>
      <c r="G11" s="151">
        <f>IF('QRM - GG Audit'!$K$3="","",'QRM - GG Audit'!$K$3)</f>
        <v>-20</v>
      </c>
      <c r="H11" s="194">
        <f>IF('QRM - GG Audit'!$K$2="","",'QRM - GG Audit'!$K$2)</f>
        <v>44048</v>
      </c>
      <c r="I11" s="149">
        <f>'QRM - GG Audit'!$N$4</f>
        <v>22310</v>
      </c>
      <c r="J11" s="149" t="s">
        <v>130</v>
      </c>
      <c r="K11" s="149" t="s">
        <v>131</v>
      </c>
      <c r="L11" s="149" t="s">
        <v>60</v>
      </c>
      <c r="M11" s="152" t="str">
        <f>'QRM - GG Audit'!E19</f>
        <v>05</v>
      </c>
      <c r="N11" s="152" t="str">
        <f>'QRM - GG Audit'!F19</f>
        <v>06</v>
      </c>
      <c r="O11" s="152" t="str">
        <f>'QRM - GG Audit'!G19</f>
        <v>04</v>
      </c>
      <c r="P11" s="174">
        <f>'QRM - GG Audit'!I19</f>
        <v>5</v>
      </c>
      <c r="Q11" s="174" t="str">
        <f>'QRM - GG Audit'!J19</f>
        <v>Yes</v>
      </c>
      <c r="R11" s="174">
        <f>'QRM - GG Audit'!K19</f>
        <v>4</v>
      </c>
      <c r="S11" s="174" t="str">
        <f>'QRM - GG Audit'!M19</f>
        <v>UnMet</v>
      </c>
      <c r="T11" s="174">
        <f>'QRM - GG Audit'!N19</f>
        <v>-1</v>
      </c>
      <c r="U11" s="154">
        <f>'QRM - GG Audit'!O19</f>
        <v>-2.9411764705882353E-2</v>
      </c>
      <c r="V11" s="156"/>
      <c r="W11" s="156"/>
      <c r="X11" s="156"/>
      <c r="Y11" s="156"/>
      <c r="AA11" s="298" t="str">
        <f>'QRM - GG Audit'!B11</f>
        <v>Shower/bathe self</v>
      </c>
      <c r="AB11" s="298">
        <f>'QRM - GG Audit'!C11</f>
        <v>0</v>
      </c>
      <c r="AC11" s="168"/>
      <c r="AD11" s="169" t="str">
        <f>'QRM - GG Audit'!E11</f>
        <v>03</v>
      </c>
      <c r="AE11" s="169" t="str">
        <f>'QRM - GG Audit'!F11</f>
        <v>03</v>
      </c>
      <c r="AF11" s="169" t="str">
        <f>'QRM - GG Audit'!G11</f>
        <v>03</v>
      </c>
      <c r="AG11" s="170"/>
      <c r="AH11" s="171">
        <f>'QRM - GG Audit'!I11</f>
        <v>3</v>
      </c>
      <c r="AI11" s="172" t="str">
        <f>'QRM - GG Audit'!J11</f>
        <v>Yes</v>
      </c>
      <c r="AJ11" s="171">
        <f>'QRM - GG Audit'!K11</f>
        <v>3</v>
      </c>
      <c r="AK11" s="170"/>
      <c r="AL11" s="171" t="str">
        <f>'QRM - GG Audit'!M11</f>
        <v>Met</v>
      </c>
      <c r="AM11" s="171">
        <f>'QRM - GG Audit'!N11</f>
        <v>0</v>
      </c>
      <c r="AN11" s="173">
        <f>'QRM - GG Audit'!O11</f>
        <v>0</v>
      </c>
    </row>
    <row r="12" spans="1:40" ht="15.75" customHeight="1" x14ac:dyDescent="0.3">
      <c r="A12" s="148" t="str" cm="1">
        <f t="array" ref="A12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2" s="148" t="str">
        <f>IF('QRM - GG Audit'!$C$2="","",'QRM - GG Audit'!$C$2)</f>
        <v xml:space="preserve"> Example Facility</v>
      </c>
      <c r="C12" s="148" t="str">
        <f>IF('QRM - GG Audit'!$C$3="","",'QRM - GG Audit'!$C$3)</f>
        <v>Case Study</v>
      </c>
      <c r="D12" s="150">
        <f>IF('QRM - GG Audit'!$C$4="","",'QRM - GG Audit'!$C$4)</f>
        <v>43994</v>
      </c>
      <c r="E12" s="150">
        <f>IF('QRM - GG Audit'!$K$2="","",'QRM - GG Audit'!$K$2)</f>
        <v>44048</v>
      </c>
      <c r="F12" s="150">
        <f>IF('QRM - GG Audit'!$O$2="","",'QRM - GG Audit'!$O$2)</f>
        <v>44027</v>
      </c>
      <c r="G12" s="151">
        <f>IF('QRM - GG Audit'!$K$3="","",'QRM - GG Audit'!$K$3)</f>
        <v>-20</v>
      </c>
      <c r="H12" s="194">
        <f>IF('QRM - GG Audit'!$K$2="","",'QRM - GG Audit'!$K$2)</f>
        <v>44048</v>
      </c>
      <c r="I12" s="149">
        <f>'QRM - GG Audit'!$N$4</f>
        <v>22310</v>
      </c>
      <c r="J12" s="149" t="s">
        <v>130</v>
      </c>
      <c r="K12" s="149" t="s">
        <v>131</v>
      </c>
      <c r="L12" s="149" t="s">
        <v>62</v>
      </c>
      <c r="M12" s="152" t="str">
        <f>'QRM - GG Audit'!E20</f>
        <v>04</v>
      </c>
      <c r="N12" s="152" t="str">
        <f>'QRM - GG Audit'!F20</f>
        <v>04</v>
      </c>
      <c r="O12" s="152" t="str">
        <f>'QRM - GG Audit'!G20</f>
        <v>04</v>
      </c>
      <c r="P12" s="174">
        <f>'QRM - GG Audit'!I20</f>
        <v>4</v>
      </c>
      <c r="Q12" s="174" t="str">
        <f>'QRM - GG Audit'!J20</f>
        <v>Yes</v>
      </c>
      <c r="R12" s="174">
        <f>'QRM - GG Audit'!K20</f>
        <v>4</v>
      </c>
      <c r="S12" s="174" t="str">
        <f>'QRM - GG Audit'!M20</f>
        <v>Met</v>
      </c>
      <c r="T12" s="174">
        <f>'QRM - GG Audit'!N20</f>
        <v>0</v>
      </c>
      <c r="U12" s="154">
        <f>'QRM - GG Audit'!O20</f>
        <v>0</v>
      </c>
      <c r="V12" s="156"/>
      <c r="W12" s="156"/>
      <c r="X12" s="156"/>
      <c r="Y12" s="156"/>
      <c r="AA12" s="298" t="str">
        <f>'QRM - GG Audit'!B12</f>
        <v>UBD</v>
      </c>
      <c r="AB12" s="298">
        <f>'QRM - GG Audit'!C12</f>
        <v>0</v>
      </c>
      <c r="AC12" s="168"/>
      <c r="AD12" s="169" t="str">
        <f>'QRM - GG Audit'!E12</f>
        <v>03</v>
      </c>
      <c r="AE12" s="169" t="str">
        <f>'QRM - GG Audit'!F12</f>
        <v>03</v>
      </c>
      <c r="AF12" s="169" t="str">
        <f>'QRM - GG Audit'!G12</f>
        <v>03</v>
      </c>
      <c r="AG12" s="170"/>
      <c r="AH12" s="171">
        <f>'QRM - GG Audit'!I12</f>
        <v>3</v>
      </c>
      <c r="AI12" s="172" t="str">
        <f>'QRM - GG Audit'!J12</f>
        <v>Yes</v>
      </c>
      <c r="AJ12" s="171">
        <f>'QRM - GG Audit'!K12</f>
        <v>3</v>
      </c>
      <c r="AK12" s="170"/>
      <c r="AL12" s="171" t="str">
        <f>'QRM - GG Audit'!M12</f>
        <v>Met</v>
      </c>
      <c r="AM12" s="171">
        <f>'QRM - GG Audit'!N12</f>
        <v>0</v>
      </c>
      <c r="AN12" s="173">
        <f>'QRM - GG Audit'!O12</f>
        <v>0</v>
      </c>
    </row>
    <row r="13" spans="1:40" ht="15.75" customHeight="1" x14ac:dyDescent="0.3">
      <c r="A13" s="148" t="str" cm="1">
        <f t="array" ref="A13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3" s="148" t="str">
        <f>IF('QRM - GG Audit'!$C$2="","",'QRM - GG Audit'!$C$2)</f>
        <v xml:space="preserve"> Example Facility</v>
      </c>
      <c r="C13" s="148" t="str">
        <f>IF('QRM - GG Audit'!$C$3="","",'QRM - GG Audit'!$C$3)</f>
        <v>Case Study</v>
      </c>
      <c r="D13" s="150">
        <f>IF('QRM - GG Audit'!$C$4="","",'QRM - GG Audit'!$C$4)</f>
        <v>43994</v>
      </c>
      <c r="E13" s="150">
        <f>IF('QRM - GG Audit'!$K$2="","",'QRM - GG Audit'!$K$2)</f>
        <v>44048</v>
      </c>
      <c r="F13" s="150">
        <f>IF('QRM - GG Audit'!$O$2="","",'QRM - GG Audit'!$O$2)</f>
        <v>44027</v>
      </c>
      <c r="G13" s="151">
        <f>IF('QRM - GG Audit'!$K$3="","",'QRM - GG Audit'!$K$3)</f>
        <v>-20</v>
      </c>
      <c r="H13" s="194">
        <f>IF('QRM - GG Audit'!$K$2="","",'QRM - GG Audit'!$K$2)</f>
        <v>44048</v>
      </c>
      <c r="I13" s="149">
        <f>'QRM - GG Audit'!$N$4</f>
        <v>22310</v>
      </c>
      <c r="J13" s="149" t="s">
        <v>130</v>
      </c>
      <c r="K13" s="149" t="s">
        <v>131</v>
      </c>
      <c r="L13" s="149" t="s">
        <v>65</v>
      </c>
      <c r="M13" s="152" t="str">
        <f>'QRM - GG Audit'!E21</f>
        <v>04</v>
      </c>
      <c r="N13" s="152" t="str">
        <f>'QRM - GG Audit'!F21</f>
        <v>04</v>
      </c>
      <c r="O13" s="152" t="str">
        <f>'QRM - GG Audit'!G21</f>
        <v>04</v>
      </c>
      <c r="P13" s="174">
        <f>'QRM - GG Audit'!I21</f>
        <v>4</v>
      </c>
      <c r="Q13" s="174" t="str">
        <f>'QRM - GG Audit'!J21</f>
        <v>Yes</v>
      </c>
      <c r="R13" s="174">
        <f>'QRM - GG Audit'!K21</f>
        <v>4</v>
      </c>
      <c r="S13" s="174" t="str">
        <f>'QRM - GG Audit'!M21</f>
        <v>Met</v>
      </c>
      <c r="T13" s="174">
        <f>'QRM - GG Audit'!N21</f>
        <v>0</v>
      </c>
      <c r="U13" s="154">
        <f>'QRM - GG Audit'!O21</f>
        <v>0</v>
      </c>
      <c r="W13" s="156"/>
      <c r="X13" s="156"/>
      <c r="Y13" s="156"/>
      <c r="AA13" s="298" t="str">
        <f>'QRM - GG Audit'!B13</f>
        <v>LBD</v>
      </c>
      <c r="AB13" s="298">
        <f>'QRM - GG Audit'!C13</f>
        <v>0</v>
      </c>
      <c r="AC13" s="168"/>
      <c r="AD13" s="169" t="str">
        <f>'QRM - GG Audit'!E13</f>
        <v>02</v>
      </c>
      <c r="AE13" s="169" t="str">
        <f>'QRM - GG Audit'!F13</f>
        <v>03</v>
      </c>
      <c r="AF13" s="169" t="str">
        <f>'QRM - GG Audit'!G13</f>
        <v>03</v>
      </c>
      <c r="AG13" s="170"/>
      <c r="AH13" s="171">
        <f>'QRM - GG Audit'!I13</f>
        <v>2</v>
      </c>
      <c r="AI13" s="172" t="str">
        <f>'QRM - GG Audit'!J13</f>
        <v>Yes</v>
      </c>
      <c r="AJ13" s="171">
        <f>'QRM - GG Audit'!K13</f>
        <v>3</v>
      </c>
      <c r="AK13" s="170"/>
      <c r="AL13" s="171" t="str">
        <f>'QRM - GG Audit'!M13</f>
        <v>Met</v>
      </c>
      <c r="AM13" s="171">
        <f>'QRM - GG Audit'!N13</f>
        <v>1</v>
      </c>
      <c r="AN13" s="173">
        <f>'QRM - GG Audit'!O13</f>
        <v>2.9411764705882353E-2</v>
      </c>
    </row>
    <row r="14" spans="1:40" ht="15.75" customHeight="1" x14ac:dyDescent="0.3">
      <c r="A14" s="148" t="str" cm="1">
        <f t="array" ref="A14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4" s="148" t="str">
        <f>IF('QRM - GG Audit'!$C$2="","",'QRM - GG Audit'!$C$2)</f>
        <v xml:space="preserve"> Example Facility</v>
      </c>
      <c r="C14" s="148" t="str">
        <f>IF('QRM - GG Audit'!$C$3="","",'QRM - GG Audit'!$C$3)</f>
        <v>Case Study</v>
      </c>
      <c r="D14" s="150">
        <f>IF('QRM - GG Audit'!$C$4="","",'QRM - GG Audit'!$C$4)</f>
        <v>43994</v>
      </c>
      <c r="E14" s="150">
        <f>IF('QRM - GG Audit'!$K$2="","",'QRM - GG Audit'!$K$2)</f>
        <v>44048</v>
      </c>
      <c r="F14" s="150">
        <f>IF('QRM - GG Audit'!$O$2="","",'QRM - GG Audit'!$O$2)</f>
        <v>44027</v>
      </c>
      <c r="G14" s="151">
        <f>IF('QRM - GG Audit'!$K$3="","",'QRM - GG Audit'!$K$3)</f>
        <v>-20</v>
      </c>
      <c r="H14" s="194">
        <f>IF('QRM - GG Audit'!$K$2="","",'QRM - GG Audit'!$K$2)</f>
        <v>44048</v>
      </c>
      <c r="I14" s="149">
        <f>'QRM - GG Audit'!$N$4</f>
        <v>22310</v>
      </c>
      <c r="J14" s="149" t="s">
        <v>130</v>
      </c>
      <c r="K14" s="149" t="s">
        <v>131</v>
      </c>
      <c r="L14" s="149" t="s">
        <v>67</v>
      </c>
      <c r="M14" s="152" t="str">
        <f>'QRM - GG Audit'!E22</f>
        <v>04</v>
      </c>
      <c r="N14" s="152" t="str">
        <f>'QRM - GG Audit'!F22</f>
        <v>04</v>
      </c>
      <c r="O14" s="152" t="str">
        <f>'QRM - GG Audit'!G22</f>
        <v>04</v>
      </c>
      <c r="P14" s="174">
        <f>'QRM - GG Audit'!I22</f>
        <v>4</v>
      </c>
      <c r="Q14" s="174" t="str">
        <f>'QRM - GG Audit'!J22</f>
        <v>Yes</v>
      </c>
      <c r="R14" s="174">
        <f>'QRM - GG Audit'!K22</f>
        <v>4</v>
      </c>
      <c r="S14" s="174" t="str">
        <f>'QRM - GG Audit'!M22</f>
        <v>Met</v>
      </c>
      <c r="T14" s="174">
        <f>'QRM - GG Audit'!N22</f>
        <v>0</v>
      </c>
      <c r="U14" s="154">
        <f>'QRM - GG Audit'!O22</f>
        <v>0</v>
      </c>
      <c r="W14" s="156"/>
      <c r="X14" s="156"/>
      <c r="Y14" s="156"/>
      <c r="AA14" s="298" t="str">
        <f>'QRM - GG Audit'!B14</f>
        <v>Don/doff footwear</v>
      </c>
      <c r="AB14" s="298">
        <f>'QRM - GG Audit'!C14</f>
        <v>0</v>
      </c>
      <c r="AC14" s="168"/>
      <c r="AD14" s="169" t="str">
        <f>'QRM - GG Audit'!E14</f>
        <v>03</v>
      </c>
      <c r="AE14" s="169" t="str">
        <f>'QRM - GG Audit'!F14</f>
        <v>03</v>
      </c>
      <c r="AF14" s="169" t="str">
        <f>'QRM - GG Audit'!G14</f>
        <v>03</v>
      </c>
      <c r="AG14" s="170"/>
      <c r="AH14" s="171">
        <f>'QRM - GG Audit'!I14</f>
        <v>3</v>
      </c>
      <c r="AI14" s="172" t="str">
        <f>'QRM - GG Audit'!J14</f>
        <v>Yes</v>
      </c>
      <c r="AJ14" s="171">
        <f>'QRM - GG Audit'!K14</f>
        <v>3</v>
      </c>
      <c r="AK14" s="170"/>
      <c r="AL14" s="171" t="str">
        <f>'QRM - GG Audit'!M14</f>
        <v>Met</v>
      </c>
      <c r="AM14" s="171">
        <f>'QRM - GG Audit'!N14</f>
        <v>0</v>
      </c>
      <c r="AN14" s="173">
        <f>'QRM - GG Audit'!O14</f>
        <v>0</v>
      </c>
    </row>
    <row r="15" spans="1:40" ht="15.75" customHeight="1" x14ac:dyDescent="0.3">
      <c r="A15" s="148" t="str" cm="1">
        <f t="array" ref="A15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5" s="148" t="str">
        <f>IF('QRM - GG Audit'!$C$2="","",'QRM - GG Audit'!$C$2)</f>
        <v xml:space="preserve"> Example Facility</v>
      </c>
      <c r="C15" s="148" t="str">
        <f>IF('QRM - GG Audit'!$C$3="","",'QRM - GG Audit'!$C$3)</f>
        <v>Case Study</v>
      </c>
      <c r="D15" s="150">
        <f>IF('QRM - GG Audit'!$C$4="","",'QRM - GG Audit'!$C$4)</f>
        <v>43994</v>
      </c>
      <c r="E15" s="150">
        <f>IF('QRM - GG Audit'!$K$2="","",'QRM - GG Audit'!$K$2)</f>
        <v>44048</v>
      </c>
      <c r="F15" s="150">
        <f>IF('QRM - GG Audit'!$O$2="","",'QRM - GG Audit'!$O$2)</f>
        <v>44027</v>
      </c>
      <c r="G15" s="151">
        <f>IF('QRM - GG Audit'!$K$3="","",'QRM - GG Audit'!$K$3)</f>
        <v>-20</v>
      </c>
      <c r="H15" s="194">
        <f>IF('QRM - GG Audit'!$K$2="","",'QRM - GG Audit'!$K$2)</f>
        <v>44048</v>
      </c>
      <c r="I15" s="149">
        <f>'QRM - GG Audit'!$N$4</f>
        <v>22310</v>
      </c>
      <c r="J15" s="149" t="s">
        <v>130</v>
      </c>
      <c r="K15" s="149" t="s">
        <v>131</v>
      </c>
      <c r="L15" s="149" t="s">
        <v>69</v>
      </c>
      <c r="M15" s="152" t="str">
        <f>'QRM - GG Audit'!E23</f>
        <v>03</v>
      </c>
      <c r="N15" s="152" t="str">
        <f>'QRM - GG Audit'!F23</f>
        <v>03</v>
      </c>
      <c r="O15" s="152" t="str">
        <f>'QRM - GG Audit'!G23</f>
        <v>03</v>
      </c>
      <c r="P15" s="174">
        <f>'QRM - GG Audit'!I23</f>
        <v>3</v>
      </c>
      <c r="Q15" s="174" t="str">
        <f>'QRM - GG Audit'!J23</f>
        <v>Yes</v>
      </c>
      <c r="R15" s="174">
        <f>'QRM - GG Audit'!K23</f>
        <v>3</v>
      </c>
      <c r="S15" s="174" t="str">
        <f>'QRM - GG Audit'!M23</f>
        <v>Met</v>
      </c>
      <c r="T15" s="174">
        <f>'QRM - GG Audit'!N23</f>
        <v>0</v>
      </c>
      <c r="U15" s="154">
        <f>'QRM - GG Audit'!O23</f>
        <v>0</v>
      </c>
      <c r="V15" s="156"/>
      <c r="W15" s="156"/>
      <c r="X15" s="156"/>
      <c r="Y15" s="156"/>
      <c r="AA15" s="248"/>
      <c r="AB15" s="248"/>
      <c r="AC15" s="248"/>
      <c r="AD15" s="294" t="str">
        <f>'QRM - GG Audit'!E15</f>
        <v>Self-Care Scores</v>
      </c>
      <c r="AE15" s="294">
        <f>'QRM - GG Audit'!F15</f>
        <v>0</v>
      </c>
      <c r="AF15" s="294">
        <f>'QRM - GG Audit'!G15</f>
        <v>0</v>
      </c>
      <c r="AG15" s="170"/>
      <c r="AH15" s="175">
        <f>'QRM - GG Audit'!I15</f>
        <v>24</v>
      </c>
      <c r="AI15" s="175">
        <f>'QRM - GG Audit'!J15</f>
        <v>7</v>
      </c>
      <c r="AJ15" s="175">
        <f>'QRM - GG Audit'!K15</f>
        <v>24</v>
      </c>
      <c r="AK15" s="170"/>
      <c r="AL15" s="175">
        <f>'QRM - GG Audit'!M15</f>
        <v>4</v>
      </c>
      <c r="AM15" s="175">
        <f>'QRM - GG Audit'!N15</f>
        <v>0</v>
      </c>
      <c r="AN15" s="176">
        <f>'QRM - GG Audit'!O15</f>
        <v>0</v>
      </c>
    </row>
    <row r="16" spans="1:40" ht="15.75" customHeight="1" x14ac:dyDescent="0.3">
      <c r="A16" s="148" t="str" cm="1">
        <f t="array" ref="A16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6" s="148" t="str">
        <f>IF('QRM - GG Audit'!$C$2="","",'QRM - GG Audit'!$C$2)</f>
        <v xml:space="preserve"> Example Facility</v>
      </c>
      <c r="C16" s="148" t="str">
        <f>IF('QRM - GG Audit'!$C$3="","",'QRM - GG Audit'!$C$3)</f>
        <v>Case Study</v>
      </c>
      <c r="D16" s="150">
        <f>IF('QRM - GG Audit'!$C$4="","",'QRM - GG Audit'!$C$4)</f>
        <v>43994</v>
      </c>
      <c r="E16" s="150">
        <f>IF('QRM - GG Audit'!$K$2="","",'QRM - GG Audit'!$K$2)</f>
        <v>44048</v>
      </c>
      <c r="F16" s="150">
        <f>IF('QRM - GG Audit'!$O$2="","",'QRM - GG Audit'!$O$2)</f>
        <v>44027</v>
      </c>
      <c r="G16" s="151">
        <f>IF('QRM - GG Audit'!$K$3="","",'QRM - GG Audit'!$K$3)</f>
        <v>-20</v>
      </c>
      <c r="H16" s="194">
        <f>IF('QRM - GG Audit'!$K$2="","",'QRM - GG Audit'!$K$2)</f>
        <v>44048</v>
      </c>
      <c r="I16" s="149">
        <f>'QRM - GG Audit'!$N$4</f>
        <v>22310</v>
      </c>
      <c r="J16" s="149" t="s">
        <v>130</v>
      </c>
      <c r="K16" s="149" t="s">
        <v>131</v>
      </c>
      <c r="L16" s="149" t="s">
        <v>72</v>
      </c>
      <c r="M16" s="152">
        <f>'QRM - GG Audit'!E24</f>
        <v>10</v>
      </c>
      <c r="N16" s="152">
        <f>'QRM - GG Audit'!F24</f>
        <v>10</v>
      </c>
      <c r="O16" s="152" t="str">
        <f>'QRM - GG Audit'!G24</f>
        <v>09</v>
      </c>
      <c r="P16" s="174">
        <f>'QRM - GG Audit'!I24</f>
        <v>1</v>
      </c>
      <c r="Q16" s="174" t="str">
        <f>'QRM - GG Audit'!J24</f>
        <v>No</v>
      </c>
      <c r="R16" s="174">
        <f>'QRM - GG Audit'!K24</f>
        <v>1</v>
      </c>
      <c r="S16" s="174" t="str">
        <f>'QRM - GG Audit'!M24</f>
        <v/>
      </c>
      <c r="T16" s="174">
        <f>'QRM - GG Audit'!N24</f>
        <v>0</v>
      </c>
      <c r="U16" s="154">
        <f>'QRM - GG Audit'!O24</f>
        <v>0</v>
      </c>
      <c r="V16" s="156"/>
      <c r="W16" s="156"/>
      <c r="X16" s="156"/>
      <c r="Y16" s="156"/>
      <c r="AA16" s="248"/>
      <c r="AB16" s="248"/>
      <c r="AC16" s="248"/>
      <c r="AD16" s="294" t="str">
        <f>'QRM - GG Audit'!E16</f>
        <v>% of Total Points</v>
      </c>
      <c r="AE16" s="294">
        <f>'QRM - GG Audit'!F16</f>
        <v>0</v>
      </c>
      <c r="AF16" s="294">
        <f>'QRM - GG Audit'!G16</f>
        <v>0</v>
      </c>
      <c r="AG16" s="170"/>
      <c r="AH16" s="177">
        <f>'QRM - GG Audit'!I16</f>
        <v>0.5714285714285714</v>
      </c>
      <c r="AI16" s="175"/>
      <c r="AJ16" s="177">
        <f>'QRM - GG Audit'!K16</f>
        <v>0.5714285714285714</v>
      </c>
      <c r="AK16" s="170"/>
      <c r="AL16" s="177">
        <f>'QRM - GG Audit'!M16</f>
        <v>0.5714285714285714</v>
      </c>
      <c r="AM16" s="175"/>
      <c r="AN16" s="178"/>
    </row>
    <row r="17" spans="1:40" ht="15.75" customHeight="1" x14ac:dyDescent="0.3">
      <c r="A17" s="148" t="str" cm="1">
        <f t="array" ref="A17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7" s="148" t="str">
        <f>IF('QRM - GG Audit'!$C$2="","",'QRM - GG Audit'!$C$2)</f>
        <v xml:space="preserve"> Example Facility</v>
      </c>
      <c r="C17" s="148" t="str">
        <f>IF('QRM - GG Audit'!$C$3="","",'QRM - GG Audit'!$C$3)</f>
        <v>Case Study</v>
      </c>
      <c r="D17" s="150">
        <f>IF('QRM - GG Audit'!$C$4="","",'QRM - GG Audit'!$C$4)</f>
        <v>43994</v>
      </c>
      <c r="E17" s="150">
        <f>IF('QRM - GG Audit'!$K$2="","",'QRM - GG Audit'!$K$2)</f>
        <v>44048</v>
      </c>
      <c r="F17" s="150">
        <f>IF('QRM - GG Audit'!$O$2="","",'QRM - GG Audit'!$O$2)</f>
        <v>44027</v>
      </c>
      <c r="G17" s="151">
        <f>IF('QRM - GG Audit'!$K$3="","",'QRM - GG Audit'!$K$3)</f>
        <v>-20</v>
      </c>
      <c r="H17" s="194">
        <f>IF('QRM - GG Audit'!$K$2="","",'QRM - GG Audit'!$K$2)</f>
        <v>44048</v>
      </c>
      <c r="I17" s="149">
        <f>'QRM - GG Audit'!$N$4</f>
        <v>22310</v>
      </c>
      <c r="J17" s="149" t="s">
        <v>130</v>
      </c>
      <c r="K17" s="149" t="s">
        <v>131</v>
      </c>
      <c r="L17" s="149" t="s">
        <v>74</v>
      </c>
      <c r="M17" s="152" t="str">
        <f>'QRM - GG Audit'!E25</f>
        <v>04</v>
      </c>
      <c r="N17" s="152" t="str">
        <f>'QRM - GG Audit'!F25</f>
        <v>04</v>
      </c>
      <c r="O17" s="152" t="str">
        <f>'QRM - GG Audit'!G25</f>
        <v>04</v>
      </c>
      <c r="P17" s="174">
        <f>'QRM - GG Audit'!I25</f>
        <v>4</v>
      </c>
      <c r="Q17" s="174" t="str">
        <f>'QRM - GG Audit'!J25</f>
        <v>Yes</v>
      </c>
      <c r="R17" s="174">
        <f>'QRM - GG Audit'!K25</f>
        <v>4</v>
      </c>
      <c r="S17" s="174" t="str">
        <f>'QRM - GG Audit'!M25</f>
        <v>Met</v>
      </c>
      <c r="T17" s="174">
        <f>'QRM - GG Audit'!N25</f>
        <v>0</v>
      </c>
      <c r="U17" s="154">
        <f>'QRM - GG Audit'!O25</f>
        <v>0</v>
      </c>
      <c r="V17" s="156"/>
      <c r="W17" s="156"/>
      <c r="X17" s="156"/>
      <c r="Y17" s="156"/>
      <c r="AA17" s="299" t="str">
        <f>'QRM - GG Audit'!B17</f>
        <v>GG Mobility Items</v>
      </c>
      <c r="AB17" s="299">
        <f>'QRM - GG Audit'!C17</f>
        <v>0</v>
      </c>
      <c r="AC17" s="168"/>
      <c r="AD17" s="179"/>
      <c r="AE17" s="179"/>
      <c r="AF17" s="180"/>
      <c r="AG17" s="181"/>
      <c r="AH17" s="182"/>
      <c r="AI17" s="182"/>
      <c r="AJ17" s="182"/>
      <c r="AK17" s="164"/>
      <c r="AL17" s="250"/>
      <c r="AM17" s="182"/>
      <c r="AN17" s="182"/>
    </row>
    <row r="18" spans="1:40" ht="15.75" customHeight="1" x14ac:dyDescent="0.3">
      <c r="A18" s="148" t="str" cm="1">
        <f t="array" ref="A18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8" s="148" t="str">
        <f>IF('QRM - GG Audit'!$C$2="","",'QRM - GG Audit'!$C$2)</f>
        <v xml:space="preserve"> Example Facility</v>
      </c>
      <c r="C18" s="148" t="str">
        <f>IF('QRM - GG Audit'!$C$3="","",'QRM - GG Audit'!$C$3)</f>
        <v>Case Study</v>
      </c>
      <c r="D18" s="150">
        <f>IF('QRM - GG Audit'!$C$4="","",'QRM - GG Audit'!$C$4)</f>
        <v>43994</v>
      </c>
      <c r="E18" s="150">
        <f>IF('QRM - GG Audit'!$K$2="","",'QRM - GG Audit'!$K$2)</f>
        <v>44048</v>
      </c>
      <c r="F18" s="150">
        <f>IF('QRM - GG Audit'!$O$2="","",'QRM - GG Audit'!$O$2)</f>
        <v>44027</v>
      </c>
      <c r="G18" s="151">
        <f>IF('QRM - GG Audit'!$K$3="","",'QRM - GG Audit'!$K$3)</f>
        <v>-20</v>
      </c>
      <c r="H18" s="194">
        <f>IF('QRM - GG Audit'!$K$2="","",'QRM - GG Audit'!$K$2)</f>
        <v>44048</v>
      </c>
      <c r="I18" s="149">
        <f>'QRM - GG Audit'!$N$4</f>
        <v>22310</v>
      </c>
      <c r="J18" s="149" t="s">
        <v>130</v>
      </c>
      <c r="K18" s="149" t="s">
        <v>131</v>
      </c>
      <c r="L18" s="149" t="s">
        <v>75</v>
      </c>
      <c r="M18" s="152" t="str">
        <f>'QRM - GG Audit'!E26</f>
        <v>04</v>
      </c>
      <c r="N18" s="152" t="str">
        <f>'QRM - GG Audit'!F26</f>
        <v>04</v>
      </c>
      <c r="O18" s="152" t="str">
        <f>'QRM - GG Audit'!G26</f>
        <v>04</v>
      </c>
      <c r="P18" s="174">
        <f>'QRM - GG Audit'!I26</f>
        <v>4</v>
      </c>
      <c r="Q18" s="174" t="str">
        <f>'QRM - GG Audit'!J26</f>
        <v>Yes</v>
      </c>
      <c r="R18" s="174">
        <f>'QRM - GG Audit'!K26</f>
        <v>4</v>
      </c>
      <c r="S18" s="174" t="str">
        <f>'QRM - GG Audit'!M26</f>
        <v>Met</v>
      </c>
      <c r="T18" s="174">
        <f>'QRM - GG Audit'!N26</f>
        <v>0</v>
      </c>
      <c r="U18" s="154">
        <f>'QRM - GG Audit'!O26</f>
        <v>0</v>
      </c>
      <c r="V18" s="156"/>
      <c r="W18" s="156"/>
      <c r="X18" s="156"/>
      <c r="Y18" s="156"/>
      <c r="AA18" s="293" t="str">
        <f>'QRM - GG Audit'!B18</f>
        <v>Roll L/R</v>
      </c>
      <c r="AB18" s="293">
        <f>'QRM - GG Audit'!C18</f>
        <v>0</v>
      </c>
      <c r="AC18" s="162"/>
      <c r="AD18" s="183" t="str">
        <f>'QRM - GG Audit'!E18</f>
        <v>04</v>
      </c>
      <c r="AE18" s="183" t="str">
        <f>'QRM - GG Audit'!F18</f>
        <v>04</v>
      </c>
      <c r="AF18" s="183" t="str">
        <f>'QRM - GG Audit'!G18</f>
        <v>04</v>
      </c>
      <c r="AG18" s="161"/>
      <c r="AH18" s="184">
        <f>'QRM - GG Audit'!I18</f>
        <v>4</v>
      </c>
      <c r="AI18" s="184" t="str">
        <f>'QRM - GG Audit'!J18</f>
        <v>Yes</v>
      </c>
      <c r="AJ18" s="184">
        <f>'QRM - GG Audit'!K18</f>
        <v>4</v>
      </c>
      <c r="AK18" s="164"/>
      <c r="AL18" s="184" t="str">
        <f>'QRM - GG Audit'!M18</f>
        <v>Met</v>
      </c>
      <c r="AM18" s="184">
        <f>'QRM - GG Audit'!N18</f>
        <v>0</v>
      </c>
      <c r="AN18" s="185">
        <f>'QRM - GG Audit'!O18</f>
        <v>0</v>
      </c>
    </row>
    <row r="19" spans="1:40" ht="15.75" customHeight="1" x14ac:dyDescent="0.3">
      <c r="A19" s="148" t="str" cm="1">
        <f t="array" ref="A19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19" s="148" t="str">
        <f>IF('QRM - GG Audit'!$C$2="","",'QRM - GG Audit'!$C$2)</f>
        <v xml:space="preserve"> Example Facility</v>
      </c>
      <c r="C19" s="148" t="str">
        <f>IF('QRM - GG Audit'!$C$3="","",'QRM - GG Audit'!$C$3)</f>
        <v>Case Study</v>
      </c>
      <c r="D19" s="150">
        <f>IF('QRM - GG Audit'!$C$4="","",'QRM - GG Audit'!$C$4)</f>
        <v>43994</v>
      </c>
      <c r="E19" s="150">
        <f>IF('QRM - GG Audit'!$K$2="","",'QRM - GG Audit'!$K$2)</f>
        <v>44048</v>
      </c>
      <c r="F19" s="150">
        <f>IF('QRM - GG Audit'!$O$2="","",'QRM - GG Audit'!$O$2)</f>
        <v>44027</v>
      </c>
      <c r="G19" s="151">
        <f>IF('QRM - GG Audit'!$K$3="","",'QRM - GG Audit'!$K$3)</f>
        <v>-20</v>
      </c>
      <c r="H19" s="194">
        <f>IF('QRM - GG Audit'!$K$2="","",'QRM - GG Audit'!$K$2)</f>
        <v>44048</v>
      </c>
      <c r="I19" s="149">
        <f>'QRM - GG Audit'!$N$4</f>
        <v>22310</v>
      </c>
      <c r="J19" s="149" t="s">
        <v>130</v>
      </c>
      <c r="K19" s="149" t="s">
        <v>131</v>
      </c>
      <c r="L19" s="149" t="s">
        <v>76</v>
      </c>
      <c r="M19" s="152" t="str">
        <f>'QRM - GG Audit'!E27</f>
        <v>04</v>
      </c>
      <c r="N19" s="152" t="str">
        <f>'QRM - GG Audit'!F27</f>
        <v>04</v>
      </c>
      <c r="O19" s="152" t="str">
        <f>'QRM - GG Audit'!G27</f>
        <v>04</v>
      </c>
      <c r="P19" s="174">
        <f>'QRM - GG Audit'!I27</f>
        <v>4</v>
      </c>
      <c r="Q19" s="174" t="str">
        <f>'QRM - GG Audit'!J27</f>
        <v>Yes</v>
      </c>
      <c r="R19" s="174">
        <f>'QRM - GG Audit'!K27</f>
        <v>4</v>
      </c>
      <c r="S19" s="174" t="str">
        <f>'QRM - GG Audit'!M27</f>
        <v>Met</v>
      </c>
      <c r="T19" s="174">
        <f>'QRM - GG Audit'!N27</f>
        <v>0</v>
      </c>
      <c r="U19" s="154">
        <f>'QRM - GG Audit'!O27</f>
        <v>0</v>
      </c>
      <c r="V19" s="156"/>
      <c r="W19" s="156"/>
      <c r="X19" s="156"/>
      <c r="Y19" s="156"/>
      <c r="AA19" s="293" t="str">
        <f>'QRM - GG Audit'!B19</f>
        <v>Sit to Lying</v>
      </c>
      <c r="AB19" s="293">
        <f>'QRM - GG Audit'!C19</f>
        <v>0</v>
      </c>
      <c r="AC19" s="162"/>
      <c r="AD19" s="183" t="str">
        <f>'QRM - GG Audit'!E19</f>
        <v>05</v>
      </c>
      <c r="AE19" s="183" t="str">
        <f>'QRM - GG Audit'!F19</f>
        <v>06</v>
      </c>
      <c r="AF19" s="183" t="str">
        <f>'QRM - GG Audit'!G19</f>
        <v>04</v>
      </c>
      <c r="AG19" s="164"/>
      <c r="AH19" s="184">
        <f>'QRM - GG Audit'!I19</f>
        <v>5</v>
      </c>
      <c r="AI19" s="184" t="str">
        <f>'QRM - GG Audit'!J19</f>
        <v>Yes</v>
      </c>
      <c r="AJ19" s="184">
        <f>'QRM - GG Audit'!K19</f>
        <v>4</v>
      </c>
      <c r="AK19" s="164"/>
      <c r="AL19" s="184" t="str">
        <f>'QRM - GG Audit'!M19</f>
        <v>UnMet</v>
      </c>
      <c r="AM19" s="184">
        <f>'QRM - GG Audit'!N19</f>
        <v>-1</v>
      </c>
      <c r="AN19" s="185">
        <f>'QRM - GG Audit'!O19</f>
        <v>-2.9411764705882353E-2</v>
      </c>
    </row>
    <row r="20" spans="1:40" ht="15.75" customHeight="1" x14ac:dyDescent="0.3">
      <c r="A20" s="148" t="str" cm="1">
        <f t="array" ref="A20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0" s="148" t="str">
        <f>IF('QRM - GG Audit'!$C$2="","",'QRM - GG Audit'!$C$2)</f>
        <v xml:space="preserve"> Example Facility</v>
      </c>
      <c r="C20" s="148" t="str">
        <f>IF('QRM - GG Audit'!$C$3="","",'QRM - GG Audit'!$C$3)</f>
        <v>Case Study</v>
      </c>
      <c r="D20" s="150">
        <f>IF('QRM - GG Audit'!$C$4="","",'QRM - GG Audit'!$C$4)</f>
        <v>43994</v>
      </c>
      <c r="E20" s="150">
        <f>IF('QRM - GG Audit'!$K$2="","",'QRM - GG Audit'!$K$2)</f>
        <v>44048</v>
      </c>
      <c r="F20" s="150">
        <f>IF('QRM - GG Audit'!$O$2="","",'QRM - GG Audit'!$O$2)</f>
        <v>44027</v>
      </c>
      <c r="G20" s="151">
        <f>IF('QRM - GG Audit'!$K$3="","",'QRM - GG Audit'!$K$3)</f>
        <v>-20</v>
      </c>
      <c r="H20" s="194">
        <f>IF('QRM - GG Audit'!$K$2="","",'QRM - GG Audit'!$K$2)</f>
        <v>44048</v>
      </c>
      <c r="I20" s="149">
        <f>'QRM - GG Audit'!$N$4</f>
        <v>22310</v>
      </c>
      <c r="J20" s="149" t="s">
        <v>130</v>
      </c>
      <c r="K20" s="149" t="s">
        <v>131</v>
      </c>
      <c r="L20" s="149" t="s">
        <v>77</v>
      </c>
      <c r="M20" s="152" t="str">
        <f>'QRM - GG Audit'!E28</f>
        <v>04</v>
      </c>
      <c r="N20" s="152" t="str">
        <f>'QRM - GG Audit'!F28</f>
        <v>04</v>
      </c>
      <c r="O20" s="152" t="str">
        <f>'QRM - GG Audit'!G28</f>
        <v>09</v>
      </c>
      <c r="P20" s="174">
        <f>'QRM - GG Audit'!I28</f>
        <v>4</v>
      </c>
      <c r="Q20" s="174" t="str">
        <f>'QRM - GG Audit'!J28</f>
        <v>Yes</v>
      </c>
      <c r="R20" s="174">
        <f>'QRM - GG Audit'!K28</f>
        <v>1</v>
      </c>
      <c r="S20" s="174" t="str">
        <f>'QRM - GG Audit'!M28</f>
        <v>UnMet</v>
      </c>
      <c r="T20" s="174">
        <f>'QRM - GG Audit'!N28</f>
        <v>-3</v>
      </c>
      <c r="U20" s="154">
        <f>'QRM - GG Audit'!O28</f>
        <v>-8.8235294117647065E-2</v>
      </c>
      <c r="V20" s="156"/>
      <c r="W20" s="156"/>
      <c r="X20" s="156"/>
      <c r="Y20" s="156"/>
      <c r="AA20" s="293" t="str">
        <f>'QRM - GG Audit'!B20</f>
        <v>Lying to Sit</v>
      </c>
      <c r="AB20" s="293">
        <f>'QRM - GG Audit'!C20</f>
        <v>0</v>
      </c>
      <c r="AC20" s="162"/>
      <c r="AD20" s="183" t="str">
        <f>'QRM - GG Audit'!E20</f>
        <v>04</v>
      </c>
      <c r="AE20" s="183" t="str">
        <f>'QRM - GG Audit'!F20</f>
        <v>04</v>
      </c>
      <c r="AF20" s="183" t="str">
        <f>'QRM - GG Audit'!G20</f>
        <v>04</v>
      </c>
      <c r="AG20" s="164"/>
      <c r="AH20" s="184">
        <f>'QRM - GG Audit'!I20</f>
        <v>4</v>
      </c>
      <c r="AI20" s="184" t="str">
        <f>'QRM - GG Audit'!J20</f>
        <v>Yes</v>
      </c>
      <c r="AJ20" s="184">
        <f>'QRM - GG Audit'!K20</f>
        <v>4</v>
      </c>
      <c r="AK20" s="164"/>
      <c r="AL20" s="184" t="str">
        <f>'QRM - GG Audit'!M20</f>
        <v>Met</v>
      </c>
      <c r="AM20" s="184">
        <f>'QRM - GG Audit'!N20</f>
        <v>0</v>
      </c>
      <c r="AN20" s="185">
        <f>'QRM - GG Audit'!O20</f>
        <v>0</v>
      </c>
    </row>
    <row r="21" spans="1:40" ht="15.75" customHeight="1" x14ac:dyDescent="0.3">
      <c r="A21" s="148" t="str" cm="1">
        <f t="array" ref="A21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1" s="148" t="str">
        <f>IF('QRM - GG Audit'!$C$2="","",'QRM - GG Audit'!$C$2)</f>
        <v xml:space="preserve"> Example Facility</v>
      </c>
      <c r="C21" s="148" t="str">
        <f>IF('QRM - GG Audit'!$C$3="","",'QRM - GG Audit'!$C$3)</f>
        <v>Case Study</v>
      </c>
      <c r="D21" s="150">
        <f>IF('QRM - GG Audit'!$C$4="","",'QRM - GG Audit'!$C$4)</f>
        <v>43994</v>
      </c>
      <c r="E21" s="150">
        <f>IF('QRM - GG Audit'!$K$2="","",'QRM - GG Audit'!$K$2)</f>
        <v>44048</v>
      </c>
      <c r="F21" s="150">
        <f>IF('QRM - GG Audit'!$O$2="","",'QRM - GG Audit'!$O$2)</f>
        <v>44027</v>
      </c>
      <c r="G21" s="151">
        <f>IF('QRM - GG Audit'!$K$3="","",'QRM - GG Audit'!$K$3)</f>
        <v>-20</v>
      </c>
      <c r="H21" s="194">
        <f>IF('QRM - GG Audit'!$K$2="","",'QRM - GG Audit'!$K$2)</f>
        <v>44048</v>
      </c>
      <c r="I21" s="149">
        <f>'QRM - GG Audit'!$N$4</f>
        <v>22310</v>
      </c>
      <c r="J21" s="149" t="s">
        <v>130</v>
      </c>
      <c r="K21" s="149" t="s">
        <v>131</v>
      </c>
      <c r="L21" s="149" t="s">
        <v>78</v>
      </c>
      <c r="M21" s="152" t="str">
        <f>'QRM - GG Audit'!E29</f>
        <v>03</v>
      </c>
      <c r="N21" s="152" t="str">
        <f>'QRM - GG Audit'!F29</f>
        <v>04</v>
      </c>
      <c r="O21" s="152" t="str">
        <f>'QRM - GG Audit'!G29</f>
        <v>09</v>
      </c>
      <c r="P21" s="174">
        <f>'QRM - GG Audit'!I29</f>
        <v>3</v>
      </c>
      <c r="Q21" s="174" t="str">
        <f>'QRM - GG Audit'!J29</f>
        <v>Yes</v>
      </c>
      <c r="R21" s="174">
        <f>'QRM - GG Audit'!K29</f>
        <v>1</v>
      </c>
      <c r="S21" s="174" t="str">
        <f>'QRM - GG Audit'!M29</f>
        <v>UnMet</v>
      </c>
      <c r="T21" s="174">
        <f>'QRM - GG Audit'!N29</f>
        <v>-2</v>
      </c>
      <c r="U21" s="154">
        <f>'QRM - GG Audit'!O29</f>
        <v>-5.8823529411764705E-2</v>
      </c>
      <c r="V21" s="156"/>
      <c r="W21" s="156"/>
      <c r="X21" s="156"/>
      <c r="Y21" s="156"/>
      <c r="AA21" s="293" t="str">
        <f>'QRM - GG Audit'!B21</f>
        <v>Sit to Stand</v>
      </c>
      <c r="AB21" s="293">
        <f>'QRM - GG Audit'!C21</f>
        <v>0</v>
      </c>
      <c r="AC21" s="162"/>
      <c r="AD21" s="183" t="str">
        <f>'QRM - GG Audit'!E21</f>
        <v>04</v>
      </c>
      <c r="AE21" s="183" t="str">
        <f>'QRM - GG Audit'!F21</f>
        <v>04</v>
      </c>
      <c r="AF21" s="183" t="str">
        <f>'QRM - GG Audit'!G21</f>
        <v>04</v>
      </c>
      <c r="AG21" s="164"/>
      <c r="AH21" s="184">
        <f>'QRM - GG Audit'!I21</f>
        <v>4</v>
      </c>
      <c r="AI21" s="184" t="str">
        <f>'QRM - GG Audit'!J21</f>
        <v>Yes</v>
      </c>
      <c r="AJ21" s="184">
        <f>'QRM - GG Audit'!K21</f>
        <v>4</v>
      </c>
      <c r="AK21" s="164"/>
      <c r="AL21" s="184" t="str">
        <f>'QRM - GG Audit'!M21</f>
        <v>Met</v>
      </c>
      <c r="AM21" s="184">
        <f>'QRM - GG Audit'!N21</f>
        <v>0</v>
      </c>
      <c r="AN21" s="185">
        <f>'QRM - GG Audit'!O21</f>
        <v>0</v>
      </c>
    </row>
    <row r="22" spans="1:40" ht="15.75" customHeight="1" x14ac:dyDescent="0.3">
      <c r="A22" s="148" t="str" cm="1">
        <f t="array" ref="A22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2" s="148" t="str">
        <f>IF('QRM - GG Audit'!$C$2="","",'QRM - GG Audit'!$C$2)</f>
        <v xml:space="preserve"> Example Facility</v>
      </c>
      <c r="C22" s="148" t="str">
        <f>IF('QRM - GG Audit'!$C$3="","",'QRM - GG Audit'!$C$3)</f>
        <v>Case Study</v>
      </c>
      <c r="D22" s="150">
        <f>IF('QRM - GG Audit'!$C$4="","",'QRM - GG Audit'!$C$4)</f>
        <v>43994</v>
      </c>
      <c r="E22" s="150">
        <f>IF('QRM - GG Audit'!$K$2="","",'QRM - GG Audit'!$K$2)</f>
        <v>44048</v>
      </c>
      <c r="F22" s="150">
        <f>IF('QRM - GG Audit'!$O$2="","",'QRM - GG Audit'!$O$2)</f>
        <v>44027</v>
      </c>
      <c r="G22" s="151">
        <f>IF('QRM - GG Audit'!$K$3="","",'QRM - GG Audit'!$K$3)</f>
        <v>-20</v>
      </c>
      <c r="H22" s="194">
        <f>IF('QRM - GG Audit'!$K$2="","",'QRM - GG Audit'!$K$2)</f>
        <v>44048</v>
      </c>
      <c r="I22" s="149">
        <f>'QRM - GG Audit'!$N$4</f>
        <v>22310</v>
      </c>
      <c r="J22" s="149" t="s">
        <v>130</v>
      </c>
      <c r="K22" s="149" t="s">
        <v>131</v>
      </c>
      <c r="L22" s="149" t="s">
        <v>79</v>
      </c>
      <c r="M22" s="152" t="str">
        <f>'QRM - GG Audit'!E30</f>
        <v>03</v>
      </c>
      <c r="N22" s="152" t="str">
        <f>'QRM - GG Audit'!F30</f>
        <v>03</v>
      </c>
      <c r="O22" s="152" t="str">
        <f>'QRM - GG Audit'!G30</f>
        <v>09</v>
      </c>
      <c r="P22" s="174">
        <f>'QRM - GG Audit'!I30</f>
        <v>3</v>
      </c>
      <c r="Q22" s="174" t="str">
        <f>'QRM - GG Audit'!J30</f>
        <v>Yes</v>
      </c>
      <c r="R22" s="174">
        <f>'QRM - GG Audit'!K30</f>
        <v>1</v>
      </c>
      <c r="S22" s="174" t="str">
        <f>'QRM - GG Audit'!M30</f>
        <v>UnMet</v>
      </c>
      <c r="T22" s="174">
        <f>'QRM - GG Audit'!N30</f>
        <v>-2</v>
      </c>
      <c r="U22" s="154">
        <f>'QRM - GG Audit'!O30</f>
        <v>-5.8823529411764705E-2</v>
      </c>
      <c r="V22" s="156"/>
      <c r="W22" s="156"/>
      <c r="X22" s="156"/>
      <c r="Y22" s="156"/>
      <c r="AA22" s="293" t="str">
        <f>'QRM - GG Audit'!B22</f>
        <v>Bed to Chair T/f</v>
      </c>
      <c r="AB22" s="293">
        <f>'QRM - GG Audit'!C22</f>
        <v>0</v>
      </c>
      <c r="AC22" s="162"/>
      <c r="AD22" s="183" t="str">
        <f>'QRM - GG Audit'!E22</f>
        <v>04</v>
      </c>
      <c r="AE22" s="183" t="str">
        <f>'QRM - GG Audit'!F22</f>
        <v>04</v>
      </c>
      <c r="AF22" s="183" t="str">
        <f>'QRM - GG Audit'!G22</f>
        <v>04</v>
      </c>
      <c r="AG22" s="164"/>
      <c r="AH22" s="184">
        <f>'QRM - GG Audit'!I22</f>
        <v>4</v>
      </c>
      <c r="AI22" s="184" t="str">
        <f>'QRM - GG Audit'!J22</f>
        <v>Yes</v>
      </c>
      <c r="AJ22" s="184">
        <f>'QRM - GG Audit'!K22</f>
        <v>4</v>
      </c>
      <c r="AK22" s="164"/>
      <c r="AL22" s="184" t="str">
        <f>'QRM - GG Audit'!M22</f>
        <v>Met</v>
      </c>
      <c r="AM22" s="184">
        <f>'QRM - GG Audit'!N22</f>
        <v>0</v>
      </c>
      <c r="AN22" s="185">
        <f>'QRM - GG Audit'!O22</f>
        <v>0</v>
      </c>
    </row>
    <row r="23" spans="1:40" ht="15.75" customHeight="1" x14ac:dyDescent="0.3">
      <c r="A23" s="148" t="str" cm="1">
        <f t="array" ref="A23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3" s="148" t="str">
        <f>IF('QRM - GG Audit'!$C$2="","",'QRM - GG Audit'!$C$2)</f>
        <v xml:space="preserve"> Example Facility</v>
      </c>
      <c r="C23" s="148" t="str">
        <f>IF('QRM - GG Audit'!$C$3="","",'QRM - GG Audit'!$C$3)</f>
        <v>Case Study</v>
      </c>
      <c r="D23" s="150">
        <f>IF('QRM - GG Audit'!$C$4="","",'QRM - GG Audit'!$C$4)</f>
        <v>43994</v>
      </c>
      <c r="E23" s="150">
        <f>IF('QRM - GG Audit'!$K$2="","",'QRM - GG Audit'!$K$2)</f>
        <v>44048</v>
      </c>
      <c r="F23" s="150">
        <f>IF('QRM - GG Audit'!$O$2="","",'QRM - GG Audit'!$O$2)</f>
        <v>44027</v>
      </c>
      <c r="G23" s="151">
        <f>IF('QRM - GG Audit'!$K$3="","",'QRM - GG Audit'!$K$3)</f>
        <v>-20</v>
      </c>
      <c r="H23" s="194">
        <f>IF('QRM - GG Audit'!$K$2="","",'QRM - GG Audit'!$K$2)</f>
        <v>44048</v>
      </c>
      <c r="I23" s="149">
        <f>'QRM - GG Audit'!$N$4</f>
        <v>22310</v>
      </c>
      <c r="J23" s="149" t="s">
        <v>130</v>
      </c>
      <c r="K23" s="149" t="s">
        <v>131</v>
      </c>
      <c r="L23" s="149" t="s">
        <v>80</v>
      </c>
      <c r="M23" s="152">
        <f>'QRM - GG Audit'!E31</f>
        <v>10</v>
      </c>
      <c r="N23" s="152" t="str">
        <f>'QRM - GG Audit'!F31</f>
        <v>03</v>
      </c>
      <c r="O23" s="152" t="str">
        <f>'QRM - GG Audit'!G31</f>
        <v>09</v>
      </c>
      <c r="P23" s="174">
        <f>'QRM - GG Audit'!I31</f>
        <v>1</v>
      </c>
      <c r="Q23" s="174" t="str">
        <f>'QRM - GG Audit'!J31</f>
        <v>Yes</v>
      </c>
      <c r="R23" s="174">
        <f>'QRM - GG Audit'!K31</f>
        <v>1</v>
      </c>
      <c r="S23" s="174" t="str">
        <f>'QRM - GG Audit'!M31</f>
        <v>UnMet</v>
      </c>
      <c r="T23" s="174">
        <f>'QRM - GG Audit'!N31</f>
        <v>0</v>
      </c>
      <c r="U23" s="154">
        <f>'QRM - GG Audit'!O31</f>
        <v>0</v>
      </c>
      <c r="V23" s="156"/>
      <c r="W23" s="156"/>
      <c r="X23" s="156"/>
      <c r="Y23" s="156"/>
      <c r="AA23" s="293" t="str">
        <f>'QRM - GG Audit'!B23</f>
        <v>Toilet T/f</v>
      </c>
      <c r="AB23" s="293">
        <f>'QRM - GG Audit'!C23</f>
        <v>0</v>
      </c>
      <c r="AC23" s="162"/>
      <c r="AD23" s="183" t="str">
        <f>'QRM - GG Audit'!E23</f>
        <v>03</v>
      </c>
      <c r="AE23" s="183" t="str">
        <f>'QRM - GG Audit'!F23</f>
        <v>03</v>
      </c>
      <c r="AF23" s="183" t="str">
        <f>'QRM - GG Audit'!G23</f>
        <v>03</v>
      </c>
      <c r="AG23" s="164"/>
      <c r="AH23" s="184">
        <f>'QRM - GG Audit'!I23</f>
        <v>3</v>
      </c>
      <c r="AI23" s="184" t="str">
        <f>'QRM - GG Audit'!J23</f>
        <v>Yes</v>
      </c>
      <c r="AJ23" s="184">
        <f>'QRM - GG Audit'!K23</f>
        <v>3</v>
      </c>
      <c r="AK23" s="164"/>
      <c r="AL23" s="184" t="str">
        <f>'QRM - GG Audit'!M23</f>
        <v>Met</v>
      </c>
      <c r="AM23" s="184">
        <f>'QRM - GG Audit'!N23</f>
        <v>0</v>
      </c>
      <c r="AN23" s="185">
        <f>'QRM - GG Audit'!O23</f>
        <v>0</v>
      </c>
    </row>
    <row r="24" spans="1:40" ht="15.75" customHeight="1" x14ac:dyDescent="0.3">
      <c r="A24" s="148" t="str" cm="1">
        <f t="array" ref="A24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4" s="148" t="str">
        <f>IF('QRM - GG Audit'!$C$2="","",'QRM - GG Audit'!$C$2)</f>
        <v xml:space="preserve"> Example Facility</v>
      </c>
      <c r="C24" s="148" t="str">
        <f>IF('QRM - GG Audit'!$C$3="","",'QRM - GG Audit'!$C$3)</f>
        <v>Case Study</v>
      </c>
      <c r="D24" s="150">
        <f>IF('QRM - GG Audit'!$C$4="","",'QRM - GG Audit'!$C$4)</f>
        <v>43994</v>
      </c>
      <c r="E24" s="150">
        <f>IF('QRM - GG Audit'!$K$2="","",'QRM - GG Audit'!$K$2)</f>
        <v>44048</v>
      </c>
      <c r="F24" s="150">
        <f>IF('QRM - GG Audit'!$O$2="","",'QRM - GG Audit'!$O$2)</f>
        <v>44027</v>
      </c>
      <c r="G24" s="151">
        <f>IF('QRM - GG Audit'!$K$3="","",'QRM - GG Audit'!$K$3)</f>
        <v>-20</v>
      </c>
      <c r="H24" s="194">
        <f>IF('QRM - GG Audit'!$K$2="","",'QRM - GG Audit'!$K$2)</f>
        <v>44048</v>
      </c>
      <c r="I24" s="149">
        <f>'QRM - GG Audit'!$N$4</f>
        <v>22310</v>
      </c>
      <c r="J24" s="149" t="s">
        <v>130</v>
      </c>
      <c r="K24" s="149" t="s">
        <v>131</v>
      </c>
      <c r="L24" s="149" t="s">
        <v>82</v>
      </c>
      <c r="M24" s="152">
        <f>'QRM - GG Audit'!E32</f>
        <v>88</v>
      </c>
      <c r="N24" s="152">
        <f>'QRM - GG Audit'!F32</f>
        <v>10</v>
      </c>
      <c r="O24" s="152" t="str">
        <f>'QRM - GG Audit'!G32</f>
        <v>03</v>
      </c>
      <c r="P24" s="174">
        <f>'QRM - GG Audit'!I32</f>
        <v>1</v>
      </c>
      <c r="Q24" s="174" t="str">
        <f>'QRM - GG Audit'!J32</f>
        <v>No</v>
      </c>
      <c r="R24" s="174">
        <f>'QRM - GG Audit'!K32</f>
        <v>3</v>
      </c>
      <c r="S24" s="174" t="str">
        <f>'QRM - GG Audit'!M32</f>
        <v/>
      </c>
      <c r="T24" s="174">
        <f>'QRM - GG Audit'!N32</f>
        <v>2</v>
      </c>
      <c r="U24" s="154">
        <f>'QRM - GG Audit'!O32</f>
        <v>5.8823529411764705E-2</v>
      </c>
      <c r="V24" s="156"/>
      <c r="W24" s="156"/>
      <c r="X24" s="156"/>
      <c r="Y24" s="156"/>
      <c r="AA24" s="293" t="str">
        <f>'QRM - GG Audit'!B24</f>
        <v>Car T/f</v>
      </c>
      <c r="AB24" s="293">
        <f>'QRM - GG Audit'!C24</f>
        <v>0</v>
      </c>
      <c r="AC24" s="162"/>
      <c r="AD24" s="183">
        <f>'QRM - GG Audit'!E24</f>
        <v>10</v>
      </c>
      <c r="AE24" s="183">
        <f>'QRM - GG Audit'!F24</f>
        <v>10</v>
      </c>
      <c r="AF24" s="183" t="str">
        <f>'QRM - GG Audit'!G24</f>
        <v>09</v>
      </c>
      <c r="AG24" s="164"/>
      <c r="AH24" s="184">
        <f>'QRM - GG Audit'!I24</f>
        <v>1</v>
      </c>
      <c r="AI24" s="184" t="str">
        <f>'QRM - GG Audit'!J24</f>
        <v>No</v>
      </c>
      <c r="AJ24" s="184">
        <f>'QRM - GG Audit'!K24</f>
        <v>1</v>
      </c>
      <c r="AK24" s="164"/>
      <c r="AL24" s="184" t="str">
        <f>'QRM - GG Audit'!M24</f>
        <v/>
      </c>
      <c r="AM24" s="184">
        <f>'QRM - GG Audit'!N24</f>
        <v>0</v>
      </c>
      <c r="AN24" s="185">
        <f>'QRM - GG Audit'!O24</f>
        <v>0</v>
      </c>
    </row>
    <row r="25" spans="1:40" ht="15.75" customHeight="1" x14ac:dyDescent="0.3">
      <c r="A25" s="148" t="str" cm="1">
        <f t="array" ref="A25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5" s="148" t="str">
        <f>IF('QRM - GG Audit'!$C$2="","",'QRM - GG Audit'!$C$2)</f>
        <v xml:space="preserve"> Example Facility</v>
      </c>
      <c r="C25" s="148" t="str">
        <f>IF('QRM - GG Audit'!$C$3="","",'QRM - GG Audit'!$C$3)</f>
        <v>Case Study</v>
      </c>
      <c r="D25" s="150">
        <f>IF('QRM - GG Audit'!$C$4="","",'QRM - GG Audit'!$C$4)</f>
        <v>43994</v>
      </c>
      <c r="E25" s="150">
        <f>IF('QRM - GG Audit'!$K$2="","",'QRM - GG Audit'!$K$2)</f>
        <v>44048</v>
      </c>
      <c r="F25" s="150">
        <f>IF('QRM - GG Audit'!$O$2="","",'QRM - GG Audit'!$O$2)</f>
        <v>44027</v>
      </c>
      <c r="G25" s="151">
        <f>IF('QRM - GG Audit'!$K$3="","",'QRM - GG Audit'!$K$3)</f>
        <v>-20</v>
      </c>
      <c r="H25" s="194">
        <f>IF('QRM - GG Audit'!$K$2="","",'QRM - GG Audit'!$K$2)</f>
        <v>44048</v>
      </c>
      <c r="I25" s="149">
        <f>'QRM - GG Audit'!$N$4</f>
        <v>22310</v>
      </c>
      <c r="J25" s="149" t="s">
        <v>130</v>
      </c>
      <c r="K25" s="149" t="s">
        <v>131</v>
      </c>
      <c r="L25" s="149" t="s">
        <v>84</v>
      </c>
      <c r="M25" s="152" t="str">
        <f>'QRM - GG Audit'!E33</f>
        <v>09</v>
      </c>
      <c r="N25" s="152" t="str">
        <f>'QRM - GG Audit'!F33</f>
        <v>09</v>
      </c>
      <c r="O25" s="152" t="str">
        <f>'QRM - GG Audit'!G33</f>
        <v>09</v>
      </c>
      <c r="P25" s="174">
        <f>'QRM - GG Audit'!I33</f>
        <v>1</v>
      </c>
      <c r="Q25" s="174" t="str">
        <f>'QRM - GG Audit'!J33</f>
        <v>No</v>
      </c>
      <c r="R25" s="174">
        <f>'QRM - GG Audit'!K33</f>
        <v>1</v>
      </c>
      <c r="S25" s="174" t="str">
        <f>'QRM - GG Audit'!M33</f>
        <v/>
      </c>
      <c r="T25" s="174">
        <f>'QRM - GG Audit'!N33</f>
        <v>0</v>
      </c>
      <c r="U25" s="154">
        <f>'QRM - GG Audit'!O33</f>
        <v>0</v>
      </c>
      <c r="V25" s="156"/>
      <c r="W25" s="156"/>
      <c r="X25" s="156"/>
      <c r="Y25" s="156"/>
      <c r="AA25" s="293" t="str">
        <f>'QRM - GG Audit'!B25</f>
        <v>Walk 10 ft</v>
      </c>
      <c r="AB25" s="293">
        <f>'QRM - GG Audit'!C25</f>
        <v>0</v>
      </c>
      <c r="AC25" s="162"/>
      <c r="AD25" s="183" t="str">
        <f>'QRM - GG Audit'!E25</f>
        <v>04</v>
      </c>
      <c r="AE25" s="183" t="str">
        <f>'QRM - GG Audit'!F25</f>
        <v>04</v>
      </c>
      <c r="AF25" s="183" t="str">
        <f>'QRM - GG Audit'!G25</f>
        <v>04</v>
      </c>
      <c r="AG25" s="164"/>
      <c r="AH25" s="184">
        <f>'QRM - GG Audit'!I25</f>
        <v>4</v>
      </c>
      <c r="AI25" s="184" t="str">
        <f>'QRM - GG Audit'!J25</f>
        <v>Yes</v>
      </c>
      <c r="AJ25" s="184">
        <f>'QRM - GG Audit'!K25</f>
        <v>4</v>
      </c>
      <c r="AK25" s="164"/>
      <c r="AL25" s="184" t="str">
        <f>'QRM - GG Audit'!M25</f>
        <v>Met</v>
      </c>
      <c r="AM25" s="184">
        <f>'QRM - GG Audit'!N25</f>
        <v>0</v>
      </c>
      <c r="AN25" s="185">
        <f>'QRM - GG Audit'!O25</f>
        <v>0</v>
      </c>
    </row>
    <row r="26" spans="1:40" ht="15.75" customHeight="1" x14ac:dyDescent="0.3">
      <c r="A26" s="148" t="str" cm="1">
        <f t="array" ref="A26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6" s="148" t="str">
        <f>IF('QRM - GG Audit'!$C$2="","",'QRM - GG Audit'!$C$2)</f>
        <v xml:space="preserve"> Example Facility</v>
      </c>
      <c r="C26" s="148" t="str">
        <f>IF('QRM - GG Audit'!$C$3="","",'QRM - GG Audit'!$C$3)</f>
        <v>Case Study</v>
      </c>
      <c r="D26" s="150">
        <f>IF('QRM - GG Audit'!$C$4="","",'QRM - GG Audit'!$C$4)</f>
        <v>43994</v>
      </c>
      <c r="E26" s="150">
        <f>IF('QRM - GG Audit'!$K$2="","",'QRM - GG Audit'!$K$2)</f>
        <v>44048</v>
      </c>
      <c r="F26" s="150">
        <f>IF('QRM - GG Audit'!$O$2="","",'QRM - GG Audit'!$O$2)</f>
        <v>44027</v>
      </c>
      <c r="G26" s="151">
        <f>IF('QRM - GG Audit'!$K$3="","",'QRM - GG Audit'!$K$3)</f>
        <v>-20</v>
      </c>
      <c r="H26" s="194">
        <f>IF('QRM - GG Audit'!$K$2="","",'QRM - GG Audit'!$K$2)</f>
        <v>44048</v>
      </c>
      <c r="I26" s="149">
        <f>'QRM - GG Audit'!$N$4</f>
        <v>22310</v>
      </c>
      <c r="J26" s="149" t="s">
        <v>130</v>
      </c>
      <c r="K26" s="149" t="s">
        <v>131</v>
      </c>
      <c r="L26" s="149" t="s">
        <v>86</v>
      </c>
      <c r="M26" s="152" t="str">
        <f>'QRM - GG Audit'!E34</f>
        <v>09</v>
      </c>
      <c r="N26" s="152" t="str">
        <f>'QRM - GG Audit'!F34</f>
        <v>09</v>
      </c>
      <c r="O26" s="152" t="str">
        <f>'QRM - GG Audit'!G34</f>
        <v>09</v>
      </c>
      <c r="P26" s="174">
        <f>'QRM - GG Audit'!I34</f>
        <v>1</v>
      </c>
      <c r="Q26" s="174" t="str">
        <f>'QRM - GG Audit'!J34</f>
        <v>No</v>
      </c>
      <c r="R26" s="174">
        <f>'QRM - GG Audit'!K34</f>
        <v>1</v>
      </c>
      <c r="S26" s="174" t="str">
        <f>'QRM - GG Audit'!M34</f>
        <v/>
      </c>
      <c r="T26" s="174">
        <f>'QRM - GG Audit'!N34</f>
        <v>0</v>
      </c>
      <c r="U26" s="154">
        <f>'QRM - GG Audit'!O34</f>
        <v>0</v>
      </c>
      <c r="V26" s="156"/>
      <c r="W26" s="156"/>
      <c r="X26" s="156"/>
      <c r="Y26" s="156"/>
      <c r="AA26" s="293" t="str">
        <f>'QRM - GG Audit'!B26</f>
        <v>Walk 50 ft w/ 2 turns</v>
      </c>
      <c r="AB26" s="293">
        <f>'QRM - GG Audit'!C26</f>
        <v>0</v>
      </c>
      <c r="AC26" s="162"/>
      <c r="AD26" s="183" t="str">
        <f>'QRM - GG Audit'!E26</f>
        <v>04</v>
      </c>
      <c r="AE26" s="183" t="str">
        <f>'QRM - GG Audit'!F26</f>
        <v>04</v>
      </c>
      <c r="AF26" s="183" t="str">
        <f>'QRM - GG Audit'!G26</f>
        <v>04</v>
      </c>
      <c r="AG26" s="164"/>
      <c r="AH26" s="184">
        <f>'QRM - GG Audit'!I26</f>
        <v>4</v>
      </c>
      <c r="AI26" s="184" t="str">
        <f>'QRM - GG Audit'!J26</f>
        <v>Yes</v>
      </c>
      <c r="AJ26" s="184">
        <f>'QRM - GG Audit'!K26</f>
        <v>4</v>
      </c>
      <c r="AK26" s="164"/>
      <c r="AL26" s="184" t="str">
        <f>'QRM - GG Audit'!M26</f>
        <v>Met</v>
      </c>
      <c r="AM26" s="184">
        <f>'QRM - GG Audit'!N26</f>
        <v>0</v>
      </c>
      <c r="AN26" s="185">
        <f>'QRM - GG Audit'!O26</f>
        <v>0</v>
      </c>
    </row>
    <row r="27" spans="1:40" ht="15.75" customHeight="1" x14ac:dyDescent="0.3">
      <c r="A27" s="148" t="str" cm="1">
        <f t="array" ref="A27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7" s="148" t="str">
        <f>IF('QRM - GG Audit'!$C$2="","",'QRM - GG Audit'!$C$2)</f>
        <v xml:space="preserve"> Example Facility</v>
      </c>
      <c r="C27" s="148" t="str">
        <f>IF('QRM - GG Audit'!$C$3="","",'QRM - GG Audit'!$C$3)</f>
        <v>Case Study</v>
      </c>
      <c r="D27" s="150">
        <f>IF('QRM - GG Audit'!$C$4="","",'QRM - GG Audit'!$C$4)</f>
        <v>43994</v>
      </c>
      <c r="E27" s="150">
        <f>IF('QRM - GG Audit'!$K$2="","",'QRM - GG Audit'!$K$2)</f>
        <v>44048</v>
      </c>
      <c r="F27" s="150">
        <f>IF('QRM - GG Audit'!$O$2="","",'QRM - GG Audit'!$O$2)</f>
        <v>44027</v>
      </c>
      <c r="G27" s="151">
        <f>IF('QRM - GG Audit'!$K$3="","",'QRM - GG Audit'!$K$3)</f>
        <v>-20</v>
      </c>
      <c r="H27" s="194">
        <f>IF('QRM - GG Audit'!$K$2="","",'QRM - GG Audit'!$K$2)</f>
        <v>44048</v>
      </c>
      <c r="I27" s="149">
        <f>'QRM - GG Audit'!$N$4</f>
        <v>22310</v>
      </c>
      <c r="J27" s="149" t="s">
        <v>132</v>
      </c>
      <c r="K27" s="149" t="s">
        <v>55</v>
      </c>
      <c r="L27" s="151" t="s">
        <v>133</v>
      </c>
      <c r="M27" s="152"/>
      <c r="N27" s="152"/>
      <c r="O27" s="152"/>
      <c r="P27" s="174">
        <f>'QRM - GG Audit'!I15</f>
        <v>24</v>
      </c>
      <c r="Q27" s="174">
        <f>'QRM - GG Audit'!J15</f>
        <v>7</v>
      </c>
      <c r="R27" s="174">
        <f>'QRM - GG Audit'!K15</f>
        <v>24</v>
      </c>
      <c r="S27" s="174">
        <f>'QRM - GG Audit'!M15</f>
        <v>4</v>
      </c>
      <c r="T27" s="174">
        <f>'QRM - GG Audit'!N15</f>
        <v>0</v>
      </c>
      <c r="U27" s="154">
        <f>'QRM - GG Audit'!O15</f>
        <v>0</v>
      </c>
      <c r="V27" s="156"/>
      <c r="W27" s="156"/>
      <c r="X27" s="156"/>
      <c r="Y27" s="156"/>
      <c r="AA27" s="293" t="str">
        <f>'QRM - GG Audit'!B27</f>
        <v>Walk 150 ft</v>
      </c>
      <c r="AB27" s="293">
        <f>'QRM - GG Audit'!C27</f>
        <v>0</v>
      </c>
      <c r="AC27" s="162"/>
      <c r="AD27" s="183" t="str">
        <f>'QRM - GG Audit'!E27</f>
        <v>04</v>
      </c>
      <c r="AE27" s="183" t="str">
        <f>'QRM - GG Audit'!F27</f>
        <v>04</v>
      </c>
      <c r="AF27" s="183" t="str">
        <f>'QRM - GG Audit'!G27</f>
        <v>04</v>
      </c>
      <c r="AG27" s="164"/>
      <c r="AH27" s="184">
        <f>'QRM - GG Audit'!I27</f>
        <v>4</v>
      </c>
      <c r="AI27" s="184" t="str">
        <f>'QRM - GG Audit'!J27</f>
        <v>Yes</v>
      </c>
      <c r="AJ27" s="184">
        <f>'QRM - GG Audit'!K27</f>
        <v>4</v>
      </c>
      <c r="AK27" s="164"/>
      <c r="AL27" s="184" t="str">
        <f>'QRM - GG Audit'!M27</f>
        <v>Met</v>
      </c>
      <c r="AM27" s="184">
        <f>'QRM - GG Audit'!N27</f>
        <v>0</v>
      </c>
      <c r="AN27" s="185">
        <f>'QRM - GG Audit'!O27</f>
        <v>0</v>
      </c>
    </row>
    <row r="28" spans="1:40" ht="15.75" customHeight="1" x14ac:dyDescent="0.3">
      <c r="A28" s="148" t="str" cm="1">
        <f t="array" ref="A28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8" s="148" t="str">
        <f>IF('QRM - GG Audit'!$C$2="","",'QRM - GG Audit'!$C$2)</f>
        <v xml:space="preserve"> Example Facility</v>
      </c>
      <c r="C28" s="148" t="str">
        <f>IF('QRM - GG Audit'!$C$3="","",'QRM - GG Audit'!$C$3)</f>
        <v>Case Study</v>
      </c>
      <c r="D28" s="150">
        <f>IF('QRM - GG Audit'!$C$4="","",'QRM - GG Audit'!$C$4)</f>
        <v>43994</v>
      </c>
      <c r="E28" s="150">
        <f>IF('QRM - GG Audit'!$K$2="","",'QRM - GG Audit'!$K$2)</f>
        <v>44048</v>
      </c>
      <c r="F28" s="150">
        <f>IF('QRM - GG Audit'!$O$2="","",'QRM - GG Audit'!$O$2)</f>
        <v>44027</v>
      </c>
      <c r="G28" s="151">
        <f>IF('QRM - GG Audit'!$K$3="","",'QRM - GG Audit'!$K$3)</f>
        <v>-20</v>
      </c>
      <c r="H28" s="194">
        <f>IF('QRM - GG Audit'!$K$2="","",'QRM - GG Audit'!$K$2)</f>
        <v>44048</v>
      </c>
      <c r="I28" s="149">
        <f>'QRM - GG Audit'!$N$4</f>
        <v>22310</v>
      </c>
      <c r="J28" s="149" t="s">
        <v>132</v>
      </c>
      <c r="K28" s="149" t="s">
        <v>134</v>
      </c>
      <c r="L28" s="151" t="s">
        <v>135</v>
      </c>
      <c r="M28" s="152"/>
      <c r="N28" s="152"/>
      <c r="O28" s="152"/>
      <c r="P28" s="186">
        <f>'QRM - GG Audit'!I16</f>
        <v>0.5714285714285714</v>
      </c>
      <c r="Q28" s="174"/>
      <c r="R28" s="186">
        <f>'QRM - GG Audit'!K16</f>
        <v>0.5714285714285714</v>
      </c>
      <c r="S28" s="186">
        <f>'QRM - GG Audit'!M16</f>
        <v>0.5714285714285714</v>
      </c>
      <c r="T28" s="174"/>
      <c r="U28" s="154"/>
      <c r="V28" s="156"/>
      <c r="W28" s="156"/>
      <c r="X28" s="156"/>
      <c r="Y28" s="156"/>
      <c r="AA28" s="300" t="str">
        <f>'QRM - GG Audit'!B28</f>
        <v>Walk 10 ft uneven surfaces</v>
      </c>
      <c r="AB28" s="300">
        <f>'QRM - GG Audit'!C28</f>
        <v>0</v>
      </c>
      <c r="AC28" s="162"/>
      <c r="AD28" s="183" t="str">
        <f>'QRM - GG Audit'!E28</f>
        <v>04</v>
      </c>
      <c r="AE28" s="183" t="str">
        <f>'QRM - GG Audit'!F28</f>
        <v>04</v>
      </c>
      <c r="AF28" s="183" t="str">
        <f>'QRM - GG Audit'!G28</f>
        <v>09</v>
      </c>
      <c r="AG28" s="164"/>
      <c r="AH28" s="184">
        <f>'QRM - GG Audit'!I28</f>
        <v>4</v>
      </c>
      <c r="AI28" s="184" t="str">
        <f>'QRM - GG Audit'!J28</f>
        <v>Yes</v>
      </c>
      <c r="AJ28" s="184">
        <f>'QRM - GG Audit'!K28</f>
        <v>1</v>
      </c>
      <c r="AK28" s="164"/>
      <c r="AL28" s="184" t="str">
        <f>'QRM - GG Audit'!M28</f>
        <v>UnMet</v>
      </c>
      <c r="AM28" s="184">
        <f>'QRM - GG Audit'!N28</f>
        <v>-3</v>
      </c>
      <c r="AN28" s="185">
        <f>'QRM - GG Audit'!O28</f>
        <v>-8.8235294117647065E-2</v>
      </c>
    </row>
    <row r="29" spans="1:40" ht="15.75" customHeight="1" x14ac:dyDescent="0.3">
      <c r="A29" s="148" t="str" cm="1">
        <f t="array" ref="A29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29" s="148" t="str">
        <f>IF('QRM - GG Audit'!$C$2="","",'QRM - GG Audit'!$C$2)</f>
        <v xml:space="preserve"> Example Facility</v>
      </c>
      <c r="C29" s="148" t="str">
        <f>IF('QRM - GG Audit'!$C$3="","",'QRM - GG Audit'!$C$3)</f>
        <v>Case Study</v>
      </c>
      <c r="D29" s="150">
        <f>IF('QRM - GG Audit'!$C$4="","",'QRM - GG Audit'!$C$4)</f>
        <v>43994</v>
      </c>
      <c r="E29" s="150">
        <f>IF('QRM - GG Audit'!$K$2="","",'QRM - GG Audit'!$K$2)</f>
        <v>44048</v>
      </c>
      <c r="F29" s="150">
        <f>IF('QRM - GG Audit'!$O$2="","",'QRM - GG Audit'!$O$2)</f>
        <v>44027</v>
      </c>
      <c r="G29" s="151">
        <f>IF('QRM - GG Audit'!$K$3="","",'QRM - GG Audit'!$K$3)</f>
        <v>-20</v>
      </c>
      <c r="H29" s="194">
        <f>IF('QRM - GG Audit'!$K$2="","",'QRM - GG Audit'!$K$2)</f>
        <v>44048</v>
      </c>
      <c r="I29" s="149">
        <f>'QRM - GG Audit'!$N$4</f>
        <v>22310</v>
      </c>
      <c r="J29" s="149" t="s">
        <v>132</v>
      </c>
      <c r="K29" s="149" t="s">
        <v>88</v>
      </c>
      <c r="L29" s="149" t="s">
        <v>136</v>
      </c>
      <c r="M29" s="152"/>
      <c r="N29" s="153"/>
      <c r="O29" s="153"/>
      <c r="P29" s="174">
        <f>'QRM - GG Audit'!I35</f>
        <v>49</v>
      </c>
      <c r="Q29" s="174">
        <f>'QRM - GG Audit'!J35</f>
        <v>13</v>
      </c>
      <c r="R29" s="174">
        <f>'QRM - GG Audit'!K35</f>
        <v>43</v>
      </c>
      <c r="S29" s="174">
        <f>'QRM - GG Audit'!M35</f>
        <v>8</v>
      </c>
      <c r="T29" s="174">
        <f>'QRM - GG Audit'!N35</f>
        <v>-6</v>
      </c>
      <c r="U29" s="154">
        <f>'QRM - GG Audit'!O35</f>
        <v>0.3</v>
      </c>
      <c r="V29" s="156"/>
      <c r="W29" s="156"/>
      <c r="X29" s="156"/>
      <c r="Y29" s="156"/>
      <c r="AA29" s="293" t="str">
        <f>'QRM - GG Audit'!B29</f>
        <v>1 curb/step</v>
      </c>
      <c r="AB29" s="293">
        <f>'QRM - GG Audit'!C29</f>
        <v>0</v>
      </c>
      <c r="AC29" s="162"/>
      <c r="AD29" s="183" t="str">
        <f>'QRM - GG Audit'!E29</f>
        <v>03</v>
      </c>
      <c r="AE29" s="183" t="str">
        <f>'QRM - GG Audit'!F29</f>
        <v>04</v>
      </c>
      <c r="AF29" s="183" t="str">
        <f>'QRM - GG Audit'!G29</f>
        <v>09</v>
      </c>
      <c r="AG29" s="164"/>
      <c r="AH29" s="184">
        <f>'QRM - GG Audit'!I29</f>
        <v>3</v>
      </c>
      <c r="AI29" s="184" t="str">
        <f>'QRM - GG Audit'!J29</f>
        <v>Yes</v>
      </c>
      <c r="AJ29" s="184">
        <f>'QRM - GG Audit'!K29</f>
        <v>1</v>
      </c>
      <c r="AK29" s="164"/>
      <c r="AL29" s="184" t="str">
        <f>'QRM - GG Audit'!M29</f>
        <v>UnMet</v>
      </c>
      <c r="AM29" s="184">
        <f>'QRM - GG Audit'!N29</f>
        <v>-2</v>
      </c>
      <c r="AN29" s="185">
        <f>'QRM - GG Audit'!O29</f>
        <v>-5.8823529411764705E-2</v>
      </c>
    </row>
    <row r="30" spans="1:40" ht="15.75" customHeight="1" x14ac:dyDescent="0.3">
      <c r="A30" s="148" t="str" cm="1">
        <f t="array" ref="A30">IF(OR('QRM - GG Audit'!$C$1:$G$1="",'QRM - GG Audit'!$K$1="",'QRM - GG Audit'!$O$1="",'QRM - GG Audit'!$C$2:$G$2="",'QRM - GG Audit'!$O$2="",'QRM - GG Audit'!$C$3:$G$3="",'QRM - GG Audit'!$N$3:$O$3=""),"Incomplete","Complete")</f>
        <v>Incomplete</v>
      </c>
      <c r="B30" s="148" t="str">
        <f>IF('QRM - GG Audit'!$C$2="","",'QRM - GG Audit'!$C$2)</f>
        <v xml:space="preserve"> Example Facility</v>
      </c>
      <c r="C30" s="148" t="str">
        <f>IF('QRM - GG Audit'!$C$3="","",'QRM - GG Audit'!$C$3)</f>
        <v>Case Study</v>
      </c>
      <c r="D30" s="150">
        <f>IF('QRM - GG Audit'!$C$4="","",'QRM - GG Audit'!$C$4)</f>
        <v>43994</v>
      </c>
      <c r="E30" s="150">
        <f>IF('QRM - GG Audit'!$K$2="","",'QRM - GG Audit'!$K$2)</f>
        <v>44048</v>
      </c>
      <c r="F30" s="150">
        <f>IF('QRM - GG Audit'!$O$2="","",'QRM - GG Audit'!$O$2)</f>
        <v>44027</v>
      </c>
      <c r="G30" s="151">
        <f>IF('QRM - GG Audit'!$K$3="","",'QRM - GG Audit'!$K$3)</f>
        <v>-20</v>
      </c>
      <c r="H30" s="194">
        <f>IF('QRM - GG Audit'!$K$2="","",'QRM - GG Audit'!$K$2)</f>
        <v>44048</v>
      </c>
      <c r="I30" s="149">
        <f>'QRM - GG Audit'!$N$4</f>
        <v>22310</v>
      </c>
      <c r="J30" s="149" t="s">
        <v>132</v>
      </c>
      <c r="K30" s="149" t="s">
        <v>137</v>
      </c>
      <c r="L30" s="149" t="s">
        <v>138</v>
      </c>
      <c r="M30" s="152"/>
      <c r="N30" s="153"/>
      <c r="O30" s="153"/>
      <c r="P30" s="186">
        <f>'QRM - GG Audit'!I36</f>
        <v>0.5444444444444444</v>
      </c>
      <c r="Q30" s="174"/>
      <c r="R30" s="186">
        <f>'QRM - GG Audit'!K36</f>
        <v>0.4777777777777778</v>
      </c>
      <c r="S30" s="186">
        <f>'QRM - GG Audit'!M36</f>
        <v>0.61538461538461542</v>
      </c>
      <c r="T30" s="174"/>
      <c r="U30" s="148"/>
      <c r="X30" s="156"/>
      <c r="Y30" s="156"/>
      <c r="AA30" s="293" t="str">
        <f>'QRM - GG Audit'!B30</f>
        <v>4 steps</v>
      </c>
      <c r="AB30" s="293">
        <f>'QRM - GG Audit'!C30</f>
        <v>0</v>
      </c>
      <c r="AC30" s="162"/>
      <c r="AD30" s="183" t="str">
        <f>'QRM - GG Audit'!E30</f>
        <v>03</v>
      </c>
      <c r="AE30" s="183" t="str">
        <f>'QRM - GG Audit'!F30</f>
        <v>03</v>
      </c>
      <c r="AF30" s="183" t="str">
        <f>'QRM - GG Audit'!G30</f>
        <v>09</v>
      </c>
      <c r="AG30" s="164"/>
      <c r="AH30" s="184">
        <f>'QRM - GG Audit'!I30</f>
        <v>3</v>
      </c>
      <c r="AI30" s="184" t="str">
        <f>'QRM - GG Audit'!J30</f>
        <v>Yes</v>
      </c>
      <c r="AJ30" s="184">
        <f>'QRM - GG Audit'!K30</f>
        <v>1</v>
      </c>
      <c r="AK30" s="164"/>
      <c r="AL30" s="184" t="str">
        <f>'QRM - GG Audit'!M30</f>
        <v>UnMet</v>
      </c>
      <c r="AM30" s="184">
        <f>'QRM - GG Audit'!N30</f>
        <v>-2</v>
      </c>
      <c r="AN30" s="185">
        <f>'QRM - GG Audit'!O30</f>
        <v>-5.8823529411764705E-2</v>
      </c>
    </row>
    <row r="31" spans="1:40" x14ac:dyDescent="0.3">
      <c r="W31" s="156"/>
      <c r="X31" s="156"/>
      <c r="AA31" s="293" t="str">
        <f>'QRM - GG Audit'!B31</f>
        <v>12 steps</v>
      </c>
      <c r="AB31" s="293">
        <f>'QRM - GG Audit'!C31</f>
        <v>0</v>
      </c>
      <c r="AD31" s="183">
        <f>'QRM - GG Audit'!E31</f>
        <v>10</v>
      </c>
      <c r="AE31" s="183" t="str">
        <f>'QRM - GG Audit'!F31</f>
        <v>03</v>
      </c>
      <c r="AF31" s="183" t="str">
        <f>'QRM - GG Audit'!G31</f>
        <v>09</v>
      </c>
      <c r="AH31" s="184">
        <f>'QRM - GG Audit'!I31</f>
        <v>1</v>
      </c>
      <c r="AI31" s="184" t="str">
        <f>'QRM - GG Audit'!J31</f>
        <v>Yes</v>
      </c>
      <c r="AJ31" s="184">
        <f>'QRM - GG Audit'!K31</f>
        <v>1</v>
      </c>
      <c r="AL31" s="184" t="str">
        <f>'QRM - GG Audit'!M31</f>
        <v>UnMet</v>
      </c>
      <c r="AM31" s="184">
        <f>'QRM - GG Audit'!N31</f>
        <v>0</v>
      </c>
      <c r="AN31" s="185">
        <f>'QRM - GG Audit'!O31</f>
        <v>0</v>
      </c>
    </row>
    <row r="32" spans="1:40" ht="15" customHeight="1" x14ac:dyDescent="0.3">
      <c r="A32" s="188" t="s">
        <v>120</v>
      </c>
      <c r="B32" s="188" t="s">
        <v>25</v>
      </c>
      <c r="C32" s="188" t="s">
        <v>121</v>
      </c>
      <c r="D32" s="188" t="s">
        <v>27</v>
      </c>
      <c r="E32" s="188" t="s">
        <v>31</v>
      </c>
      <c r="F32" s="188" t="s">
        <v>32</v>
      </c>
      <c r="G32" s="188" t="s">
        <v>33</v>
      </c>
      <c r="H32" s="188" t="s">
        <v>30</v>
      </c>
      <c r="I32" s="188" t="s">
        <v>122</v>
      </c>
      <c r="J32" s="188" t="s">
        <v>123</v>
      </c>
      <c r="K32" s="188" t="s">
        <v>124</v>
      </c>
      <c r="L32" s="188" t="s">
        <v>125</v>
      </c>
      <c r="M32" s="188" t="s">
        <v>18</v>
      </c>
      <c r="N32" s="188" t="s">
        <v>126</v>
      </c>
      <c r="O32" s="188" t="s">
        <v>20</v>
      </c>
      <c r="P32" s="188" t="s">
        <v>21</v>
      </c>
      <c r="Q32" s="188" t="s">
        <v>22</v>
      </c>
      <c r="R32" s="188" t="s">
        <v>23</v>
      </c>
      <c r="W32" s="156"/>
      <c r="X32" s="156"/>
      <c r="AA32" s="293" t="str">
        <f>'QRM - GG Audit'!B32</f>
        <v>Picking up object</v>
      </c>
      <c r="AB32" s="293">
        <f>'QRM - GG Audit'!C32</f>
        <v>0</v>
      </c>
      <c r="AD32" s="183">
        <f>'QRM - GG Audit'!E32</f>
        <v>88</v>
      </c>
      <c r="AE32" s="183">
        <f>'QRM - GG Audit'!F32</f>
        <v>10</v>
      </c>
      <c r="AF32" s="183" t="str">
        <f>'QRM - GG Audit'!G32</f>
        <v>03</v>
      </c>
      <c r="AH32" s="184">
        <f>'QRM - GG Audit'!I32</f>
        <v>1</v>
      </c>
      <c r="AI32" s="184" t="str">
        <f>'QRM - GG Audit'!J32</f>
        <v>No</v>
      </c>
      <c r="AJ32" s="184">
        <f>'QRM - GG Audit'!K32</f>
        <v>3</v>
      </c>
      <c r="AL32" s="184" t="str">
        <f>'QRM - GG Audit'!M32</f>
        <v/>
      </c>
      <c r="AM32" s="184">
        <f>'QRM - GG Audit'!N32</f>
        <v>2</v>
      </c>
      <c r="AN32" s="185">
        <f>'QRM - GG Audit'!O32</f>
        <v>5.8823529411764705E-2</v>
      </c>
    </row>
    <row r="33" spans="1:40" ht="15" customHeight="1" x14ac:dyDescent="0.3">
      <c r="A33" s="188" t="str">
        <f t="shared" ref="A33:I33" si="0">A3</f>
        <v>Incomplete</v>
      </c>
      <c r="B33" s="188" t="str">
        <f t="shared" si="0"/>
        <v xml:space="preserve"> Example Facility</v>
      </c>
      <c r="C33" s="188" t="str">
        <f t="shared" si="0"/>
        <v>Case Study</v>
      </c>
      <c r="D33" s="189">
        <f t="shared" si="0"/>
        <v>43994</v>
      </c>
      <c r="E33" s="189">
        <f t="shared" si="0"/>
        <v>44048</v>
      </c>
      <c r="F33" s="189">
        <f t="shared" si="0"/>
        <v>44027</v>
      </c>
      <c r="G33" s="190">
        <f t="shared" si="0"/>
        <v>-20</v>
      </c>
      <c r="H33" s="188">
        <f t="shared" si="0"/>
        <v>44048</v>
      </c>
      <c r="I33" s="188">
        <f t="shared" si="0"/>
        <v>22310</v>
      </c>
      <c r="J33" s="191" t="str">
        <f>J27</f>
        <v>Summary</v>
      </c>
      <c r="K33" s="191" t="str">
        <f>K27</f>
        <v>Self-Care Scores</v>
      </c>
      <c r="L33" s="191" t="str">
        <f t="shared" ref="L33" si="1">L27</f>
        <v>Self-Care Scores (Summary)</v>
      </c>
      <c r="M33" s="174">
        <f t="shared" ref="M33:R33" si="2">P27</f>
        <v>24</v>
      </c>
      <c r="N33" s="174">
        <f t="shared" si="2"/>
        <v>7</v>
      </c>
      <c r="O33" s="174">
        <f t="shared" si="2"/>
        <v>24</v>
      </c>
      <c r="P33" s="174">
        <f t="shared" si="2"/>
        <v>4</v>
      </c>
      <c r="Q33" s="174">
        <f t="shared" si="2"/>
        <v>0</v>
      </c>
      <c r="R33" s="154">
        <f t="shared" si="2"/>
        <v>0</v>
      </c>
      <c r="W33" s="156"/>
      <c r="X33" s="156"/>
      <c r="AA33" s="293" t="str">
        <f>'QRM - GG Audit'!B33</f>
        <v>W/c 50 ft w/ 2 turns</v>
      </c>
      <c r="AB33" s="293">
        <f>'QRM - GG Audit'!C33</f>
        <v>0</v>
      </c>
      <c r="AD33" s="183" t="str">
        <f>'QRM - GG Audit'!E33</f>
        <v>09</v>
      </c>
      <c r="AE33" s="183" t="str">
        <f>'QRM - GG Audit'!F33</f>
        <v>09</v>
      </c>
      <c r="AF33" s="183" t="str">
        <f>'QRM - GG Audit'!G33</f>
        <v>09</v>
      </c>
      <c r="AH33" s="184">
        <f>'QRM - GG Audit'!I33</f>
        <v>1</v>
      </c>
      <c r="AI33" s="184" t="str">
        <f>'QRM - GG Audit'!J33</f>
        <v>No</v>
      </c>
      <c r="AJ33" s="184">
        <f>'QRM - GG Audit'!K33</f>
        <v>1</v>
      </c>
      <c r="AL33" s="184" t="str">
        <f>'QRM - GG Audit'!M33</f>
        <v/>
      </c>
      <c r="AM33" s="184">
        <f>'QRM - GG Audit'!N33</f>
        <v>0</v>
      </c>
      <c r="AN33" s="185">
        <f>'QRM - GG Audit'!O33</f>
        <v>0</v>
      </c>
    </row>
    <row r="34" spans="1:40" ht="15" customHeight="1" x14ac:dyDescent="0.3">
      <c r="A34" s="188" t="str">
        <f t="shared" ref="A34:I34" si="3">A4</f>
        <v>Incomplete</v>
      </c>
      <c r="B34" s="188" t="str">
        <f t="shared" si="3"/>
        <v xml:space="preserve"> Example Facility</v>
      </c>
      <c r="C34" s="188" t="str">
        <f t="shared" si="3"/>
        <v>Case Study</v>
      </c>
      <c r="D34" s="189">
        <f t="shared" si="3"/>
        <v>43994</v>
      </c>
      <c r="E34" s="189">
        <f t="shared" si="3"/>
        <v>44048</v>
      </c>
      <c r="F34" s="189">
        <f t="shared" si="3"/>
        <v>44027</v>
      </c>
      <c r="G34" s="190">
        <f t="shared" si="3"/>
        <v>-20</v>
      </c>
      <c r="H34" s="188">
        <f t="shared" si="3"/>
        <v>44048</v>
      </c>
      <c r="I34" s="188">
        <f t="shared" si="3"/>
        <v>22310</v>
      </c>
      <c r="J34" s="191" t="str">
        <f t="shared" ref="J34:L34" si="4">J28</f>
        <v>Summary</v>
      </c>
      <c r="K34" s="191" t="str">
        <f t="shared" si="4"/>
        <v>Self-Care % of Total Points</v>
      </c>
      <c r="L34" s="191" t="str">
        <f t="shared" si="4"/>
        <v>Self-Care % of Total Points  (Summary)</v>
      </c>
      <c r="M34" s="186">
        <f>P28</f>
        <v>0.5714285714285714</v>
      </c>
      <c r="N34" s="174"/>
      <c r="O34" s="186">
        <f t="shared" ref="O34:P36" si="5">R28</f>
        <v>0.5714285714285714</v>
      </c>
      <c r="P34" s="186">
        <f t="shared" si="5"/>
        <v>0.5714285714285714</v>
      </c>
      <c r="Q34" s="174"/>
      <c r="R34" s="154"/>
      <c r="W34" s="156"/>
      <c r="X34" s="156"/>
      <c r="AA34" s="293" t="str">
        <f>'QRM - GG Audit'!B34</f>
        <v>W/c 150 ft</v>
      </c>
      <c r="AB34" s="293">
        <f>'QRM - GG Audit'!C34</f>
        <v>0</v>
      </c>
      <c r="AD34" s="183" t="str">
        <f>'QRM - GG Audit'!E34</f>
        <v>09</v>
      </c>
      <c r="AE34" s="183" t="str">
        <f>'QRM - GG Audit'!F34</f>
        <v>09</v>
      </c>
      <c r="AF34" s="183" t="str">
        <f>'QRM - GG Audit'!G34</f>
        <v>09</v>
      </c>
      <c r="AH34" s="184">
        <f>'QRM - GG Audit'!I34</f>
        <v>1</v>
      </c>
      <c r="AI34" s="184" t="str">
        <f>'QRM - GG Audit'!J34</f>
        <v>No</v>
      </c>
      <c r="AJ34" s="184">
        <f>'QRM - GG Audit'!K34</f>
        <v>1</v>
      </c>
      <c r="AL34" s="184" t="str">
        <f>'QRM - GG Audit'!M34</f>
        <v/>
      </c>
      <c r="AM34" s="184">
        <f>'QRM - GG Audit'!N34</f>
        <v>0</v>
      </c>
      <c r="AN34" s="185">
        <f>'QRM - GG Audit'!O34</f>
        <v>0</v>
      </c>
    </row>
    <row r="35" spans="1:40" ht="15.6" x14ac:dyDescent="0.3">
      <c r="A35" s="188" t="str">
        <f t="shared" ref="A35:I35" si="6">A5</f>
        <v>Incomplete</v>
      </c>
      <c r="B35" s="188" t="str">
        <f t="shared" si="6"/>
        <v xml:space="preserve"> Example Facility</v>
      </c>
      <c r="C35" s="188" t="str">
        <f t="shared" si="6"/>
        <v>Case Study</v>
      </c>
      <c r="D35" s="189">
        <f t="shared" si="6"/>
        <v>43994</v>
      </c>
      <c r="E35" s="189">
        <f t="shared" si="6"/>
        <v>44048</v>
      </c>
      <c r="F35" s="189">
        <f t="shared" si="6"/>
        <v>44027</v>
      </c>
      <c r="G35" s="190">
        <f t="shared" si="6"/>
        <v>-20</v>
      </c>
      <c r="H35" s="188">
        <f t="shared" si="6"/>
        <v>44048</v>
      </c>
      <c r="I35" s="188">
        <f t="shared" si="6"/>
        <v>22310</v>
      </c>
      <c r="J35" s="191" t="str">
        <f t="shared" ref="J35:L35" si="7">J29</f>
        <v>Summary</v>
      </c>
      <c r="K35" s="191" t="str">
        <f t="shared" si="7"/>
        <v>Mobility Scores</v>
      </c>
      <c r="L35" s="191" t="str">
        <f t="shared" si="7"/>
        <v>Mobility Scores (Summary)</v>
      </c>
      <c r="M35" s="174">
        <f>P29</f>
        <v>49</v>
      </c>
      <c r="N35" s="174">
        <f>Q29</f>
        <v>13</v>
      </c>
      <c r="O35" s="174">
        <f t="shared" si="5"/>
        <v>43</v>
      </c>
      <c r="P35" s="174">
        <f t="shared" si="5"/>
        <v>8</v>
      </c>
      <c r="Q35" s="174">
        <f>T29</f>
        <v>-6</v>
      </c>
      <c r="R35" s="154">
        <f>U29</f>
        <v>0.3</v>
      </c>
      <c r="W35" s="156"/>
      <c r="X35" s="156"/>
      <c r="AB35" s="175"/>
      <c r="AD35" s="304" t="str">
        <f>'QRM - GG Audit'!E35</f>
        <v>Mobility Scores</v>
      </c>
      <c r="AE35" s="304"/>
      <c r="AF35" s="304"/>
      <c r="AH35" s="175">
        <f>'QRM - GG Audit'!I35</f>
        <v>49</v>
      </c>
      <c r="AI35" s="175">
        <f>'QRM - GG Audit'!J35</f>
        <v>13</v>
      </c>
      <c r="AJ35" s="175">
        <f>'QRM - GG Audit'!K35</f>
        <v>43</v>
      </c>
      <c r="AL35" s="175">
        <f>'QRM - GG Audit'!M35</f>
        <v>8</v>
      </c>
      <c r="AM35" s="175">
        <f>'QRM - GG Audit'!N35</f>
        <v>-6</v>
      </c>
      <c r="AN35" s="176">
        <f>'QRM - GG Audit'!O35</f>
        <v>0.3</v>
      </c>
    </row>
    <row r="36" spans="1:40" ht="15.6" x14ac:dyDescent="0.3">
      <c r="A36" s="188" t="str">
        <f t="shared" ref="A36:I36" si="8">A6</f>
        <v>Incomplete</v>
      </c>
      <c r="B36" s="188" t="str">
        <f t="shared" si="8"/>
        <v xml:space="preserve"> Example Facility</v>
      </c>
      <c r="C36" s="188" t="str">
        <f t="shared" si="8"/>
        <v>Case Study</v>
      </c>
      <c r="D36" s="189">
        <f t="shared" si="8"/>
        <v>43994</v>
      </c>
      <c r="E36" s="189">
        <f t="shared" si="8"/>
        <v>44048</v>
      </c>
      <c r="F36" s="189">
        <f t="shared" si="8"/>
        <v>44027</v>
      </c>
      <c r="G36" s="190">
        <f t="shared" si="8"/>
        <v>-20</v>
      </c>
      <c r="H36" s="188">
        <f t="shared" si="8"/>
        <v>44048</v>
      </c>
      <c r="I36" s="188">
        <f t="shared" si="8"/>
        <v>22310</v>
      </c>
      <c r="J36" s="191" t="str">
        <f t="shared" ref="J36:L36" si="9">J30</f>
        <v>Summary</v>
      </c>
      <c r="K36" s="191" t="str">
        <f t="shared" si="9"/>
        <v>Mobility % of Total Points</v>
      </c>
      <c r="L36" s="191" t="str">
        <f t="shared" si="9"/>
        <v>Mobility % of Total Points  (Summary)</v>
      </c>
      <c r="M36" s="186">
        <f>P30</f>
        <v>0.5444444444444444</v>
      </c>
      <c r="N36" s="174"/>
      <c r="O36" s="186">
        <f t="shared" si="5"/>
        <v>0.4777777777777778</v>
      </c>
      <c r="P36" s="186">
        <f t="shared" si="5"/>
        <v>0.61538461538461542</v>
      </c>
      <c r="Q36" s="174"/>
      <c r="R36" s="148"/>
      <c r="W36" s="156"/>
      <c r="X36" s="156"/>
      <c r="AD36" s="304" t="str">
        <f>'QRM - GG Audit'!E36</f>
        <v>% of Total Points</v>
      </c>
      <c r="AE36" s="304"/>
      <c r="AF36" s="304"/>
      <c r="AH36" s="192">
        <f>'QRM - GG Audit'!I36</f>
        <v>0.5444444444444444</v>
      </c>
      <c r="AI36" s="192"/>
      <c r="AJ36" s="192">
        <f>'QRM - GG Audit'!K36</f>
        <v>0.4777777777777778</v>
      </c>
      <c r="AL36" s="177">
        <f>'QRM - GG Audit'!M36</f>
        <v>0.61538461538461542</v>
      </c>
      <c r="AM36" s="175"/>
      <c r="AN36" s="177"/>
    </row>
    <row r="37" spans="1:40" x14ac:dyDescent="0.3">
      <c r="J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W37" s="156"/>
      <c r="X37" s="156"/>
    </row>
    <row r="38" spans="1:40" ht="15" thickBot="1" x14ac:dyDescent="0.35">
      <c r="B38" s="187"/>
      <c r="C38" s="193"/>
      <c r="D38" s="193"/>
      <c r="E38" s="193"/>
      <c r="F38" s="156"/>
      <c r="G38" s="187"/>
      <c r="H38" s="187"/>
      <c r="I38" s="187"/>
      <c r="J38" s="187"/>
      <c r="L38" s="187"/>
      <c r="M38" s="187"/>
      <c r="N38" s="187"/>
      <c r="O38" s="187"/>
      <c r="P38" s="187"/>
      <c r="Q38" s="187"/>
      <c r="R38" s="187"/>
      <c r="S38" s="187"/>
      <c r="W38" s="156"/>
      <c r="X38" s="156"/>
      <c r="Z38" s="183"/>
    </row>
    <row r="39" spans="1:40" x14ac:dyDescent="0.3">
      <c r="B39" s="23" t="s">
        <v>0</v>
      </c>
      <c r="C39" s="282"/>
      <c r="D39" s="283"/>
      <c r="E39" s="283"/>
      <c r="F39" s="283"/>
      <c r="G39" s="284"/>
      <c r="H39" s="24"/>
      <c r="I39" s="288" t="s">
        <v>10</v>
      </c>
      <c r="J39" s="288"/>
      <c r="K39" s="251"/>
      <c r="L39" s="25"/>
      <c r="M39" s="288" t="s">
        <v>11</v>
      </c>
      <c r="N39" s="288"/>
      <c r="O39" s="26"/>
      <c r="P39" s="187"/>
      <c r="Q39" s="187"/>
      <c r="R39" s="187"/>
      <c r="S39" s="187"/>
      <c r="W39" s="156"/>
      <c r="X39" s="156"/>
      <c r="Z39" s="183"/>
    </row>
    <row r="40" spans="1:40" x14ac:dyDescent="0.3">
      <c r="B40" s="17" t="s">
        <v>89</v>
      </c>
      <c r="C40" s="305"/>
      <c r="D40" s="306"/>
      <c r="E40" s="306"/>
      <c r="F40" s="306"/>
      <c r="G40" s="307"/>
      <c r="H40" s="13"/>
      <c r="I40" s="289" t="s">
        <v>12</v>
      </c>
      <c r="J40" s="289"/>
      <c r="K40" s="47" t="str">
        <f>IF(OR(K39="",O39=""),"",_xlfn.DAYS(O39,K39)+1)</f>
        <v/>
      </c>
      <c r="L40" s="11"/>
      <c r="M40" s="289" t="s">
        <v>8</v>
      </c>
      <c r="N40" s="289"/>
      <c r="O40" s="132"/>
      <c r="P40" s="187"/>
      <c r="Q40" s="187"/>
      <c r="R40" s="187"/>
      <c r="S40" s="187"/>
      <c r="W40" s="156"/>
      <c r="X40" s="156"/>
      <c r="Z40" s="183"/>
    </row>
    <row r="41" spans="1:40" ht="15" customHeight="1" x14ac:dyDescent="0.3">
      <c r="B41" s="18" t="s">
        <v>3</v>
      </c>
      <c r="C41" s="285"/>
      <c r="D41" s="286"/>
      <c r="E41" s="286"/>
      <c r="F41" s="286"/>
      <c r="G41" s="287"/>
      <c r="H41" s="14"/>
      <c r="I41" s="301" t="s">
        <v>139</v>
      </c>
      <c r="J41" s="301"/>
      <c r="K41" s="301"/>
      <c r="L41" s="301"/>
      <c r="M41" s="301"/>
      <c r="N41" s="302"/>
      <c r="O41" s="303"/>
      <c r="P41" s="187"/>
      <c r="Q41" s="187"/>
      <c r="R41" s="187"/>
      <c r="S41" s="187"/>
      <c r="W41" s="156"/>
      <c r="X41" s="156"/>
      <c r="Z41" s="183"/>
    </row>
    <row r="42" spans="1:40" ht="15" thickBot="1" x14ac:dyDescent="0.35">
      <c r="B42" s="7"/>
      <c r="C42" s="7"/>
      <c r="D42" s="8"/>
      <c r="E42" s="7"/>
      <c r="F42" s="7"/>
      <c r="G42" s="7"/>
      <c r="H42" s="9"/>
      <c r="I42" s="7"/>
      <c r="J42" s="7"/>
      <c r="K42" s="10"/>
      <c r="L42" s="10"/>
      <c r="M42" s="7"/>
      <c r="N42" s="7"/>
      <c r="O42" s="10"/>
      <c r="P42" s="187"/>
      <c r="Q42" s="187"/>
      <c r="R42" s="187"/>
      <c r="S42" s="187"/>
      <c r="W42" s="156"/>
      <c r="X42" s="156"/>
      <c r="Z42" s="183"/>
    </row>
    <row r="43" spans="1:40" ht="30" thickTop="1" thickBot="1" x14ac:dyDescent="0.35">
      <c r="B43" s="272"/>
      <c r="C43" s="273"/>
      <c r="D43" s="42"/>
      <c r="E43" s="43" t="s">
        <v>15</v>
      </c>
      <c r="F43" s="43" t="s">
        <v>16</v>
      </c>
      <c r="G43" s="43" t="s">
        <v>17</v>
      </c>
      <c r="H43" s="44"/>
      <c r="I43" s="43" t="s">
        <v>18</v>
      </c>
      <c r="J43" s="43" t="s">
        <v>19</v>
      </c>
      <c r="K43" s="43" t="s">
        <v>20</v>
      </c>
      <c r="L43" s="45"/>
      <c r="M43" s="43" t="s">
        <v>21</v>
      </c>
      <c r="N43" s="43" t="s">
        <v>22</v>
      </c>
      <c r="O43" s="46" t="s">
        <v>23</v>
      </c>
      <c r="P43" s="187"/>
      <c r="Q43" s="187"/>
      <c r="R43" s="187"/>
      <c r="S43" s="187"/>
      <c r="W43" s="156"/>
      <c r="X43" s="156"/>
      <c r="Z43" s="183"/>
    </row>
    <row r="44" spans="1:40" ht="19.5" customHeight="1" thickBot="1" x14ac:dyDescent="0.35">
      <c r="B44" s="274" t="s">
        <v>14</v>
      </c>
      <c r="C44" s="275"/>
      <c r="D44" s="48"/>
      <c r="E44" s="104"/>
      <c r="F44" s="104"/>
      <c r="G44" s="105"/>
      <c r="H44" s="99"/>
      <c r="I44" s="98"/>
      <c r="J44" s="98"/>
      <c r="K44" s="98"/>
      <c r="L44" s="99"/>
      <c r="M44" s="100"/>
      <c r="N44" s="98"/>
      <c r="O44" s="101"/>
      <c r="P44" s="187"/>
      <c r="Q44" s="187"/>
      <c r="R44" s="187"/>
      <c r="S44" s="187"/>
      <c r="W44" s="156"/>
      <c r="X44" s="156"/>
      <c r="Z44" s="183"/>
    </row>
    <row r="45" spans="1:40" ht="15.6" x14ac:dyDescent="0.3">
      <c r="B45" s="259" t="s">
        <v>38</v>
      </c>
      <c r="C45" s="259"/>
      <c r="D45" s="94"/>
      <c r="E45" s="119" t="s">
        <v>44</v>
      </c>
      <c r="F45" s="119" t="s">
        <v>59</v>
      </c>
      <c r="G45" s="119" t="s">
        <v>44</v>
      </c>
      <c r="H45" s="120"/>
      <c r="I45" s="121" t="str">
        <f t="shared" ref="I45:I51" si="10">IFERROR(INDEX($AC$8:$AC$18,MATCH(E45,$AB$8:$AB$18,0)),"")</f>
        <v/>
      </c>
      <c r="J45" s="122" t="str">
        <f t="shared" ref="J45:J51" si="11">IFERROR(INDEX($AD$8:$AD$18,MATCH(F45,$AB$8:$AB$18,0)),"")</f>
        <v/>
      </c>
      <c r="K45" s="121" t="str">
        <f t="shared" ref="K45:K51" si="12">IFERROR(INDEX($AC$8:$AC$18,MATCH(G45,$AB$8:$AB$18,0)),"")</f>
        <v/>
      </c>
      <c r="L45" s="120"/>
      <c r="M45" s="121" t="str">
        <f>IFERROR(IF(OR(F45="-Dash",E45="",F45="",G45="",J45="No"),"",IF(OR(K45&lt;AE45,G45=$AB$14,G45=$AB$15,G45=$AB$16,G45=$AB$17,G45=$AB$18),"UnMet","Met")),"")</f>
        <v/>
      </c>
      <c r="N45" s="121" t="str">
        <f>IFERROR((K45-I45),"")</f>
        <v/>
      </c>
      <c r="O45" s="123" t="str">
        <f>IFERROR(N45/$K$3,"")</f>
        <v/>
      </c>
      <c r="P45" s="187"/>
      <c r="Q45" s="187"/>
      <c r="R45" s="187"/>
      <c r="S45" s="187"/>
      <c r="W45" s="156"/>
      <c r="X45" s="156"/>
      <c r="Z45" s="183"/>
    </row>
    <row r="46" spans="1:40" ht="15.75" customHeight="1" x14ac:dyDescent="0.3">
      <c r="B46" s="259" t="s">
        <v>43</v>
      </c>
      <c r="C46" s="259"/>
      <c r="D46" s="95"/>
      <c r="E46" s="119" t="s">
        <v>47</v>
      </c>
      <c r="F46" s="119" t="s">
        <v>59</v>
      </c>
      <c r="G46" s="119" t="s">
        <v>47</v>
      </c>
      <c r="H46" s="120"/>
      <c r="I46" s="121" t="str">
        <f t="shared" si="10"/>
        <v/>
      </c>
      <c r="J46" s="122" t="str">
        <f t="shared" si="11"/>
        <v/>
      </c>
      <c r="K46" s="121" t="str">
        <f t="shared" si="12"/>
        <v/>
      </c>
      <c r="L46" s="120"/>
      <c r="M46" s="121" t="str">
        <f t="shared" ref="M46:M51" si="13">IFERROR(IF(OR(F46="-Dash",E46="",F46="",G46="",J46="No"),"",IF(OR(K46&lt;AE46,G46=$AB$14,G46=$AB$15,G46=$AB$16,G46=$AB$17,G46=$AB$18),"UnMet","Met")),"")</f>
        <v/>
      </c>
      <c r="N46" s="121" t="str">
        <f t="shared" ref="N46:N51" si="14">IFERROR((K46-I46),"")</f>
        <v/>
      </c>
      <c r="O46" s="123" t="str">
        <f t="shared" ref="O46:O51" si="15">IFERROR(N46/$K$3,"")</f>
        <v/>
      </c>
      <c r="Z46" s="183"/>
    </row>
    <row r="47" spans="1:40" ht="15.75" customHeight="1" x14ac:dyDescent="0.3">
      <c r="B47" s="259" t="s">
        <v>46</v>
      </c>
      <c r="C47" s="259"/>
      <c r="D47" s="95"/>
      <c r="E47" s="119" t="s">
        <v>41</v>
      </c>
      <c r="F47" s="119" t="s">
        <v>59</v>
      </c>
      <c r="G47" s="119" t="s">
        <v>41</v>
      </c>
      <c r="H47" s="120"/>
      <c r="I47" s="121" t="str">
        <f t="shared" si="10"/>
        <v/>
      </c>
      <c r="J47" s="122" t="str">
        <f t="shared" si="11"/>
        <v/>
      </c>
      <c r="K47" s="121" t="str">
        <f t="shared" si="12"/>
        <v/>
      </c>
      <c r="L47" s="120"/>
      <c r="M47" s="121" t="str">
        <f t="shared" si="13"/>
        <v/>
      </c>
      <c r="N47" s="121" t="str">
        <f t="shared" si="14"/>
        <v/>
      </c>
      <c r="O47" s="123" t="str">
        <f t="shared" si="15"/>
        <v/>
      </c>
      <c r="Z47" s="183"/>
    </row>
    <row r="48" spans="1:40" ht="15.75" customHeight="1" x14ac:dyDescent="0.3">
      <c r="B48" s="259" t="s">
        <v>48</v>
      </c>
      <c r="C48" s="259"/>
      <c r="D48" s="95"/>
      <c r="E48" s="119" t="s">
        <v>45</v>
      </c>
      <c r="F48" s="119" t="s">
        <v>47</v>
      </c>
      <c r="G48" s="119" t="s">
        <v>45</v>
      </c>
      <c r="H48" s="120"/>
      <c r="I48" s="121" t="str">
        <f t="shared" si="10"/>
        <v/>
      </c>
      <c r="J48" s="122" t="str">
        <f t="shared" si="11"/>
        <v/>
      </c>
      <c r="K48" s="121" t="str">
        <f t="shared" si="12"/>
        <v/>
      </c>
      <c r="L48" s="120"/>
      <c r="M48" s="121" t="str">
        <f t="shared" si="13"/>
        <v>Met</v>
      </c>
      <c r="N48" s="121" t="str">
        <f t="shared" si="14"/>
        <v/>
      </c>
      <c r="O48" s="123" t="str">
        <f t="shared" si="15"/>
        <v/>
      </c>
      <c r="Z48" s="183"/>
    </row>
    <row r="49" spans="2:26" ht="15.6" x14ac:dyDescent="0.3">
      <c r="B49" s="259" t="s">
        <v>49</v>
      </c>
      <c r="C49" s="259"/>
      <c r="D49" s="95"/>
      <c r="E49" s="119" t="s">
        <v>45</v>
      </c>
      <c r="F49" s="119" t="s">
        <v>59</v>
      </c>
      <c r="G49" s="119" t="s">
        <v>45</v>
      </c>
      <c r="H49" s="120"/>
      <c r="I49" s="121" t="str">
        <f t="shared" si="10"/>
        <v/>
      </c>
      <c r="J49" s="122" t="str">
        <f t="shared" si="11"/>
        <v/>
      </c>
      <c r="K49" s="121" t="str">
        <f t="shared" si="12"/>
        <v/>
      </c>
      <c r="L49" s="120"/>
      <c r="M49" s="121" t="str">
        <f t="shared" si="13"/>
        <v/>
      </c>
      <c r="N49" s="121" t="str">
        <f t="shared" si="14"/>
        <v/>
      </c>
      <c r="O49" s="123" t="str">
        <f t="shared" si="15"/>
        <v/>
      </c>
      <c r="Z49" s="183"/>
    </row>
    <row r="50" spans="2:26" ht="15.6" x14ac:dyDescent="0.3">
      <c r="B50" s="259" t="s">
        <v>50</v>
      </c>
      <c r="C50" s="259"/>
      <c r="D50" s="95"/>
      <c r="E50" s="119" t="s">
        <v>41</v>
      </c>
      <c r="F50" s="119" t="s">
        <v>59</v>
      </c>
      <c r="G50" s="119" t="s">
        <v>41</v>
      </c>
      <c r="H50" s="120"/>
      <c r="I50" s="121" t="str">
        <f t="shared" si="10"/>
        <v/>
      </c>
      <c r="J50" s="122" t="str">
        <f t="shared" si="11"/>
        <v/>
      </c>
      <c r="K50" s="121" t="str">
        <f t="shared" si="12"/>
        <v/>
      </c>
      <c r="L50" s="120"/>
      <c r="M50" s="121" t="str">
        <f t="shared" si="13"/>
        <v/>
      </c>
      <c r="N50" s="121" t="str">
        <f t="shared" si="14"/>
        <v/>
      </c>
      <c r="O50" s="123" t="str">
        <f t="shared" si="15"/>
        <v/>
      </c>
      <c r="Z50" s="183"/>
    </row>
    <row r="51" spans="2:26" ht="16.5" customHeight="1" thickBot="1" x14ac:dyDescent="0.35">
      <c r="B51" s="259" t="s">
        <v>51</v>
      </c>
      <c r="C51" s="259"/>
      <c r="D51" s="96"/>
      <c r="E51" s="119" t="s">
        <v>41</v>
      </c>
      <c r="F51" s="119" t="s">
        <v>59</v>
      </c>
      <c r="G51" s="119" t="s">
        <v>41</v>
      </c>
      <c r="H51" s="120"/>
      <c r="I51" s="121" t="str">
        <f t="shared" si="10"/>
        <v/>
      </c>
      <c r="J51" s="122" t="str">
        <f t="shared" si="11"/>
        <v/>
      </c>
      <c r="K51" s="121" t="str">
        <f t="shared" si="12"/>
        <v/>
      </c>
      <c r="L51" s="120"/>
      <c r="M51" s="121" t="str">
        <f t="shared" si="13"/>
        <v/>
      </c>
      <c r="N51" s="121" t="str">
        <f t="shared" si="14"/>
        <v/>
      </c>
      <c r="O51" s="123" t="str">
        <f t="shared" si="15"/>
        <v/>
      </c>
      <c r="Z51" s="183"/>
    </row>
    <row r="52" spans="2:26" ht="15.6" x14ac:dyDescent="0.3">
      <c r="B52" s="131"/>
      <c r="C52" s="246"/>
      <c r="D52" s="49"/>
      <c r="E52" s="253" t="s">
        <v>55</v>
      </c>
      <c r="F52" s="253"/>
      <c r="G52" s="253"/>
      <c r="H52" s="15"/>
      <c r="I52" s="102">
        <f>SUM(I45:I51)</f>
        <v>0</v>
      </c>
      <c r="J52" s="102">
        <f>COUNTIF(J45:J51,"Yes")</f>
        <v>0</v>
      </c>
      <c r="K52" s="102">
        <f t="shared" ref="K52" si="16">SUM(K45:K51)</f>
        <v>0</v>
      </c>
      <c r="L52" s="93"/>
      <c r="M52" s="102">
        <f>COUNTIF(M45:M51,"Met")</f>
        <v>1</v>
      </c>
      <c r="N52" s="102">
        <f>IFERROR(K52-I52,"")</f>
        <v>0</v>
      </c>
      <c r="O52" s="103" t="str">
        <f>IFERROR(N52/K40,"")</f>
        <v/>
      </c>
      <c r="Z52" s="183"/>
    </row>
    <row r="53" spans="2:26" ht="16.2" thickBot="1" x14ac:dyDescent="0.35">
      <c r="B53" s="247"/>
      <c r="C53" s="247"/>
      <c r="D53" s="247"/>
      <c r="E53" s="254" t="s">
        <v>57</v>
      </c>
      <c r="F53" s="254"/>
      <c r="G53" s="254"/>
      <c r="H53" s="16"/>
      <c r="I53" s="89">
        <f>IFERROR((I52/42),"")</f>
        <v>0</v>
      </c>
      <c r="J53" s="90"/>
      <c r="K53" s="89">
        <f>IFERROR((K52/42),"")</f>
        <v>0</v>
      </c>
      <c r="L53" s="91"/>
      <c r="M53" s="89" t="str">
        <f>IFERROR($M$15/SUM(COUNTIF($M$8:$M$14,"Met")+COUNTIF($M$8:$M$14,"UnMet")),"")</f>
        <v/>
      </c>
      <c r="N53" s="90"/>
      <c r="O53" s="92"/>
      <c r="Z53" s="183"/>
    </row>
    <row r="54" spans="2:26" ht="18.75" customHeight="1" x14ac:dyDescent="0.3">
      <c r="B54" s="255" t="s">
        <v>54</v>
      </c>
      <c r="C54" s="255"/>
      <c r="D54" s="50"/>
      <c r="E54" s="51"/>
      <c r="F54" s="51"/>
      <c r="G54" s="52"/>
      <c r="H54" s="53"/>
      <c r="I54" s="54"/>
      <c r="J54" s="54"/>
      <c r="K54" s="54"/>
      <c r="L54" s="41"/>
      <c r="M54" s="55"/>
      <c r="N54" s="54"/>
      <c r="O54" s="54"/>
      <c r="Z54" s="183"/>
    </row>
    <row r="55" spans="2:26" x14ac:dyDescent="0.3">
      <c r="B55" s="252" t="s">
        <v>58</v>
      </c>
      <c r="C55" s="252"/>
      <c r="D55" s="130"/>
      <c r="E55" s="124" t="s">
        <v>45</v>
      </c>
      <c r="F55" s="124" t="s">
        <v>59</v>
      </c>
      <c r="G55" s="124" t="s">
        <v>47</v>
      </c>
      <c r="H55" s="125"/>
      <c r="I55" s="126" t="str">
        <f>IFERROR(INDEX($AC$8:$AC$18,MATCH(E55,$AB$8:$AB$18,0)),"")</f>
        <v/>
      </c>
      <c r="J55" s="126" t="str">
        <f>IFERROR(INDEX($AD$8:$AD$18,MATCH(F55,$AB$8:$AB$18,0)),"")</f>
        <v/>
      </c>
      <c r="K55" s="126" t="str">
        <f>IFERROR(INDEX($AC$8:$AC$18,MATCH(G55,$AB$8:$AB$18,0)),"")</f>
        <v/>
      </c>
      <c r="L55" s="127"/>
      <c r="M55" s="126" t="str">
        <f>IFERROR(IF(OR(F55="-Dash",E55="",F55="",G55="",J55="No"),"",IF(OR(K55&lt;AE55,G55=$AB$14,G55=$AB$15,G55=$AB$16,G55=$AB$17,G55=$AB$18),"UnMet","Met")),"")</f>
        <v/>
      </c>
      <c r="N55" s="126" t="str">
        <f>IFERROR((K55-I55),"")</f>
        <v/>
      </c>
      <c r="O55" s="128" t="str">
        <f>IFERROR(N55/$K$3,"")</f>
        <v/>
      </c>
    </row>
    <row r="56" spans="2:26" x14ac:dyDescent="0.3">
      <c r="B56" s="252" t="s">
        <v>60</v>
      </c>
      <c r="C56" s="252"/>
      <c r="D56" s="130"/>
      <c r="E56" s="124" t="s">
        <v>45</v>
      </c>
      <c r="F56" s="124" t="s">
        <v>47</v>
      </c>
      <c r="G56" s="124" t="s">
        <v>41</v>
      </c>
      <c r="H56" s="127"/>
      <c r="I56" s="126" t="str">
        <f t="shared" ref="I56:I71" si="17">IFERROR(INDEX($AC$8:$AC$18,MATCH(E56,$AB$8:$AB$18,0)),"")</f>
        <v/>
      </c>
      <c r="J56" s="126" t="str">
        <f t="shared" ref="J56:J71" si="18">IFERROR(INDEX($AD$8:$AD$18,MATCH(F56,$AB$8:$AB$18,0)),"")</f>
        <v/>
      </c>
      <c r="K56" s="126" t="str">
        <f t="shared" ref="K56:K71" si="19">IFERROR(INDEX($AC$8:$AC$18,MATCH(G56,$AB$8:$AB$18,0)),"")</f>
        <v/>
      </c>
      <c r="L56" s="127"/>
      <c r="M56" s="126" t="str">
        <f t="shared" ref="M56:M71" si="20">IFERROR(IF(OR(F56="-Dash",E56="",F56="",G56="",J56="No"),"",IF(OR(K56&lt;AE56,G56=$AB$14,G56=$AB$15,G56=$AB$16,G56=$AB$17,G56=$AB$18),"UnMet","Met")),"")</f>
        <v>Met</v>
      </c>
      <c r="N56" s="126" t="str">
        <f t="shared" ref="N56:N71" si="21">IFERROR((K56-I56),"")</f>
        <v/>
      </c>
      <c r="O56" s="128" t="str">
        <f t="shared" ref="O56:O71" si="22">IFERROR(N56/$K$3,"")</f>
        <v/>
      </c>
    </row>
    <row r="57" spans="2:26" x14ac:dyDescent="0.3">
      <c r="B57" s="252" t="s">
        <v>62</v>
      </c>
      <c r="C57" s="252"/>
      <c r="D57" s="130"/>
      <c r="E57" s="124" t="s">
        <v>45</v>
      </c>
      <c r="F57" s="124" t="s">
        <v>59</v>
      </c>
      <c r="G57" s="124" t="s">
        <v>41</v>
      </c>
      <c r="H57" s="127"/>
      <c r="I57" s="126" t="str">
        <f t="shared" si="17"/>
        <v/>
      </c>
      <c r="J57" s="126" t="str">
        <f t="shared" si="18"/>
        <v/>
      </c>
      <c r="K57" s="126" t="str">
        <f t="shared" si="19"/>
        <v/>
      </c>
      <c r="L57" s="127"/>
      <c r="M57" s="126" t="str">
        <f t="shared" si="20"/>
        <v/>
      </c>
      <c r="N57" s="126" t="str">
        <f t="shared" si="21"/>
        <v/>
      </c>
      <c r="O57" s="128" t="str">
        <f t="shared" si="22"/>
        <v/>
      </c>
    </row>
    <row r="58" spans="2:26" x14ac:dyDescent="0.3">
      <c r="B58" s="252" t="s">
        <v>65</v>
      </c>
      <c r="C58" s="252"/>
      <c r="D58" s="130"/>
      <c r="E58" s="124">
        <v>88</v>
      </c>
      <c r="F58" s="124" t="s">
        <v>59</v>
      </c>
      <c r="G58" s="124" t="s">
        <v>41</v>
      </c>
      <c r="H58" s="127"/>
      <c r="I58" s="126" t="str">
        <f t="shared" si="17"/>
        <v/>
      </c>
      <c r="J58" s="126" t="str">
        <f t="shared" si="18"/>
        <v/>
      </c>
      <c r="K58" s="126" t="str">
        <f t="shared" si="19"/>
        <v/>
      </c>
      <c r="L58" s="127"/>
      <c r="M58" s="126" t="str">
        <f t="shared" si="20"/>
        <v/>
      </c>
      <c r="N58" s="126" t="str">
        <f t="shared" si="21"/>
        <v/>
      </c>
      <c r="O58" s="128" t="str">
        <f t="shared" si="22"/>
        <v/>
      </c>
    </row>
    <row r="59" spans="2:26" ht="15" customHeight="1" x14ac:dyDescent="0.3">
      <c r="B59" s="252" t="s">
        <v>67</v>
      </c>
      <c r="C59" s="252"/>
      <c r="D59" s="130"/>
      <c r="E59" s="124" t="s">
        <v>41</v>
      </c>
      <c r="F59" s="124" t="s">
        <v>59</v>
      </c>
      <c r="G59" s="124" t="s">
        <v>41</v>
      </c>
      <c r="H59" s="127"/>
      <c r="I59" s="126" t="str">
        <f t="shared" si="17"/>
        <v/>
      </c>
      <c r="J59" s="126" t="str">
        <f t="shared" si="18"/>
        <v/>
      </c>
      <c r="K59" s="126" t="str">
        <f t="shared" si="19"/>
        <v/>
      </c>
      <c r="L59" s="127"/>
      <c r="M59" s="126" t="str">
        <f t="shared" si="20"/>
        <v/>
      </c>
      <c r="N59" s="126" t="str">
        <f t="shared" si="21"/>
        <v/>
      </c>
      <c r="O59" s="128" t="str">
        <f t="shared" si="22"/>
        <v/>
      </c>
    </row>
    <row r="60" spans="2:26" x14ac:dyDescent="0.3">
      <c r="B60" s="252" t="s">
        <v>69</v>
      </c>
      <c r="C60" s="252"/>
      <c r="D60" s="130"/>
      <c r="E60" s="124">
        <v>88</v>
      </c>
      <c r="F60" s="124" t="s">
        <v>59</v>
      </c>
      <c r="G60" s="124" t="s">
        <v>41</v>
      </c>
      <c r="H60" s="127"/>
      <c r="I60" s="126" t="str">
        <f t="shared" si="17"/>
        <v/>
      </c>
      <c r="J60" s="126" t="str">
        <f t="shared" si="18"/>
        <v/>
      </c>
      <c r="K60" s="126" t="str">
        <f t="shared" si="19"/>
        <v/>
      </c>
      <c r="L60" s="127"/>
      <c r="M60" s="126" t="str">
        <f t="shared" si="20"/>
        <v/>
      </c>
      <c r="N60" s="126" t="str">
        <f t="shared" si="21"/>
        <v/>
      </c>
      <c r="O60" s="128" t="str">
        <f t="shared" si="22"/>
        <v/>
      </c>
    </row>
    <row r="61" spans="2:26" x14ac:dyDescent="0.3">
      <c r="B61" s="252" t="s">
        <v>72</v>
      </c>
      <c r="C61" s="252"/>
      <c r="D61" s="130"/>
      <c r="E61" s="124">
        <v>88</v>
      </c>
      <c r="F61" s="124" t="s">
        <v>59</v>
      </c>
      <c r="G61" s="124" t="s">
        <v>41</v>
      </c>
      <c r="H61" s="127"/>
      <c r="I61" s="126" t="str">
        <f t="shared" si="17"/>
        <v/>
      </c>
      <c r="J61" s="126" t="str">
        <f t="shared" si="18"/>
        <v/>
      </c>
      <c r="K61" s="126" t="str">
        <f t="shared" si="19"/>
        <v/>
      </c>
      <c r="L61" s="127"/>
      <c r="M61" s="126" t="str">
        <f t="shared" si="20"/>
        <v/>
      </c>
      <c r="N61" s="126" t="str">
        <f t="shared" si="21"/>
        <v/>
      </c>
      <c r="O61" s="128" t="str">
        <f t="shared" si="22"/>
        <v/>
      </c>
    </row>
    <row r="62" spans="2:26" x14ac:dyDescent="0.3">
      <c r="B62" s="252" t="s">
        <v>74</v>
      </c>
      <c r="C62" s="252"/>
      <c r="D62" s="130"/>
      <c r="E62" s="124">
        <v>88</v>
      </c>
      <c r="F62" s="124" t="s">
        <v>59</v>
      </c>
      <c r="G62" s="124">
        <v>88</v>
      </c>
      <c r="H62" s="127"/>
      <c r="I62" s="126" t="str">
        <f t="shared" si="17"/>
        <v/>
      </c>
      <c r="J62" s="126" t="str">
        <f t="shared" si="18"/>
        <v/>
      </c>
      <c r="K62" s="126" t="str">
        <f t="shared" si="19"/>
        <v/>
      </c>
      <c r="L62" s="127"/>
      <c r="M62" s="126" t="str">
        <f t="shared" si="20"/>
        <v/>
      </c>
      <c r="N62" s="126" t="str">
        <f t="shared" si="21"/>
        <v/>
      </c>
      <c r="O62" s="128" t="str">
        <f t="shared" si="22"/>
        <v/>
      </c>
    </row>
    <row r="63" spans="2:26" ht="15" customHeight="1" x14ac:dyDescent="0.3">
      <c r="B63" s="252" t="s">
        <v>75</v>
      </c>
      <c r="C63" s="252"/>
      <c r="D63" s="130"/>
      <c r="E63" s="124">
        <v>88</v>
      </c>
      <c r="F63" s="124" t="s">
        <v>59</v>
      </c>
      <c r="G63" s="124">
        <v>88</v>
      </c>
      <c r="H63" s="127"/>
      <c r="I63" s="126" t="str">
        <f t="shared" si="17"/>
        <v/>
      </c>
      <c r="J63" s="126" t="str">
        <f t="shared" si="18"/>
        <v/>
      </c>
      <c r="K63" s="126" t="str">
        <f t="shared" si="19"/>
        <v/>
      </c>
      <c r="L63" s="127"/>
      <c r="M63" s="126" t="str">
        <f t="shared" si="20"/>
        <v/>
      </c>
      <c r="N63" s="126" t="str">
        <f t="shared" si="21"/>
        <v/>
      </c>
      <c r="O63" s="128" t="str">
        <f t="shared" si="22"/>
        <v/>
      </c>
    </row>
    <row r="64" spans="2:26" x14ac:dyDescent="0.3">
      <c r="B64" s="252" t="s">
        <v>76</v>
      </c>
      <c r="C64" s="252"/>
      <c r="D64" s="130"/>
      <c r="E64" s="124">
        <v>88</v>
      </c>
      <c r="F64" s="124" t="s">
        <v>59</v>
      </c>
      <c r="G64" s="124">
        <v>88</v>
      </c>
      <c r="H64" s="127"/>
      <c r="I64" s="126" t="str">
        <f t="shared" si="17"/>
        <v/>
      </c>
      <c r="J64" s="126" t="str">
        <f t="shared" si="18"/>
        <v/>
      </c>
      <c r="K64" s="126" t="str">
        <f t="shared" si="19"/>
        <v/>
      </c>
      <c r="L64" s="127"/>
      <c r="M64" s="126" t="str">
        <f t="shared" si="20"/>
        <v/>
      </c>
      <c r="N64" s="126" t="str">
        <f t="shared" si="21"/>
        <v/>
      </c>
      <c r="O64" s="128" t="str">
        <f t="shared" si="22"/>
        <v/>
      </c>
    </row>
    <row r="65" spans="2:15" ht="15" customHeight="1" x14ac:dyDescent="0.3">
      <c r="B65" s="258" t="s">
        <v>77</v>
      </c>
      <c r="C65" s="258"/>
      <c r="D65" s="130"/>
      <c r="E65" s="124">
        <v>88</v>
      </c>
      <c r="F65" s="124" t="s">
        <v>59</v>
      </c>
      <c r="G65" s="124">
        <v>88</v>
      </c>
      <c r="H65" s="127"/>
      <c r="I65" s="126" t="str">
        <f t="shared" si="17"/>
        <v/>
      </c>
      <c r="J65" s="126" t="str">
        <f t="shared" si="18"/>
        <v/>
      </c>
      <c r="K65" s="126" t="str">
        <f t="shared" si="19"/>
        <v/>
      </c>
      <c r="L65" s="127"/>
      <c r="M65" s="126" t="str">
        <f t="shared" si="20"/>
        <v/>
      </c>
      <c r="N65" s="126" t="str">
        <f t="shared" si="21"/>
        <v/>
      </c>
      <c r="O65" s="128" t="str">
        <f t="shared" si="22"/>
        <v/>
      </c>
    </row>
    <row r="66" spans="2:15" x14ac:dyDescent="0.3">
      <c r="B66" s="252" t="s">
        <v>78</v>
      </c>
      <c r="C66" s="252"/>
      <c r="D66" s="130"/>
      <c r="E66" s="124">
        <v>88</v>
      </c>
      <c r="F66" s="124" t="s">
        <v>59</v>
      </c>
      <c r="G66" s="124">
        <v>88</v>
      </c>
      <c r="H66" s="127"/>
      <c r="I66" s="126" t="str">
        <f t="shared" si="17"/>
        <v/>
      </c>
      <c r="J66" s="126" t="str">
        <f t="shared" si="18"/>
        <v/>
      </c>
      <c r="K66" s="126" t="str">
        <f t="shared" si="19"/>
        <v/>
      </c>
      <c r="L66" s="127"/>
      <c r="M66" s="126" t="str">
        <f t="shared" si="20"/>
        <v/>
      </c>
      <c r="N66" s="126" t="str">
        <f t="shared" si="21"/>
        <v/>
      </c>
      <c r="O66" s="128" t="str">
        <f t="shared" si="22"/>
        <v/>
      </c>
    </row>
    <row r="67" spans="2:15" x14ac:dyDescent="0.3">
      <c r="B67" s="252" t="s">
        <v>79</v>
      </c>
      <c r="C67" s="252"/>
      <c r="D67" s="130"/>
      <c r="E67" s="124">
        <v>88</v>
      </c>
      <c r="F67" s="124" t="s">
        <v>59</v>
      </c>
      <c r="G67" s="124">
        <v>88</v>
      </c>
      <c r="H67" s="127"/>
      <c r="I67" s="126" t="str">
        <f t="shared" si="17"/>
        <v/>
      </c>
      <c r="J67" s="126" t="str">
        <f t="shared" si="18"/>
        <v/>
      </c>
      <c r="K67" s="126" t="str">
        <f t="shared" si="19"/>
        <v/>
      </c>
      <c r="L67" s="127"/>
      <c r="M67" s="126" t="str">
        <f t="shared" si="20"/>
        <v/>
      </c>
      <c r="N67" s="126" t="str">
        <f t="shared" si="21"/>
        <v/>
      </c>
      <c r="O67" s="128" t="str">
        <f t="shared" si="22"/>
        <v/>
      </c>
    </row>
    <row r="68" spans="2:15" x14ac:dyDescent="0.3">
      <c r="B68" s="252" t="s">
        <v>80</v>
      </c>
      <c r="C68" s="252"/>
      <c r="D68" s="130"/>
      <c r="E68" s="124">
        <v>88</v>
      </c>
      <c r="F68" s="124" t="s">
        <v>59</v>
      </c>
      <c r="G68" s="124">
        <v>88</v>
      </c>
      <c r="H68" s="127"/>
      <c r="I68" s="126" t="str">
        <f t="shared" si="17"/>
        <v/>
      </c>
      <c r="J68" s="126" t="str">
        <f t="shared" si="18"/>
        <v/>
      </c>
      <c r="K68" s="126" t="str">
        <f t="shared" si="19"/>
        <v/>
      </c>
      <c r="L68" s="127"/>
      <c r="M68" s="126" t="str">
        <f t="shared" si="20"/>
        <v/>
      </c>
      <c r="N68" s="126" t="str">
        <f t="shared" si="21"/>
        <v/>
      </c>
      <c r="O68" s="128" t="str">
        <f t="shared" si="22"/>
        <v/>
      </c>
    </row>
    <row r="69" spans="2:15" ht="15" customHeight="1" x14ac:dyDescent="0.3">
      <c r="B69" s="252" t="s">
        <v>82</v>
      </c>
      <c r="C69" s="252"/>
      <c r="D69" s="130"/>
      <c r="E69" s="124">
        <v>88</v>
      </c>
      <c r="F69" s="124" t="s">
        <v>59</v>
      </c>
      <c r="G69" s="124">
        <v>88</v>
      </c>
      <c r="H69" s="127"/>
      <c r="I69" s="126" t="str">
        <f t="shared" si="17"/>
        <v/>
      </c>
      <c r="J69" s="126" t="str">
        <f t="shared" si="18"/>
        <v/>
      </c>
      <c r="K69" s="126" t="str">
        <f t="shared" si="19"/>
        <v/>
      </c>
      <c r="L69" s="127"/>
      <c r="M69" s="126" t="str">
        <f t="shared" si="20"/>
        <v/>
      </c>
      <c r="N69" s="126" t="str">
        <f t="shared" si="21"/>
        <v/>
      </c>
      <c r="O69" s="128" t="str">
        <f t="shared" si="22"/>
        <v/>
      </c>
    </row>
    <row r="70" spans="2:15" ht="15" customHeight="1" x14ac:dyDescent="0.3">
      <c r="B70" s="252" t="s">
        <v>84</v>
      </c>
      <c r="C70" s="252"/>
      <c r="D70" s="130"/>
      <c r="E70" s="124" t="s">
        <v>41</v>
      </c>
      <c r="F70" s="124" t="s">
        <v>59</v>
      </c>
      <c r="G70" s="124" t="s">
        <v>41</v>
      </c>
      <c r="H70" s="127"/>
      <c r="I70" s="126" t="str">
        <f t="shared" si="17"/>
        <v/>
      </c>
      <c r="J70" s="126" t="str">
        <f t="shared" si="18"/>
        <v/>
      </c>
      <c r="K70" s="126" t="str">
        <f t="shared" si="19"/>
        <v/>
      </c>
      <c r="L70" s="127"/>
      <c r="M70" s="126" t="str">
        <f t="shared" si="20"/>
        <v/>
      </c>
      <c r="N70" s="126" t="str">
        <f t="shared" si="21"/>
        <v/>
      </c>
      <c r="O70" s="128" t="str">
        <f t="shared" si="22"/>
        <v/>
      </c>
    </row>
    <row r="71" spans="2:15" x14ac:dyDescent="0.3">
      <c r="B71" s="252" t="s">
        <v>86</v>
      </c>
      <c r="C71" s="252"/>
      <c r="D71" s="130"/>
      <c r="E71" s="124" t="s">
        <v>41</v>
      </c>
      <c r="F71" s="124" t="s">
        <v>59</v>
      </c>
      <c r="G71" s="124" t="s">
        <v>41</v>
      </c>
      <c r="H71" s="127"/>
      <c r="I71" s="126" t="str">
        <f t="shared" si="17"/>
        <v/>
      </c>
      <c r="J71" s="126" t="str">
        <f t="shared" si="18"/>
        <v/>
      </c>
      <c r="K71" s="126" t="str">
        <f t="shared" si="19"/>
        <v/>
      </c>
      <c r="L71" s="127"/>
      <c r="M71" s="126" t="str">
        <f t="shared" si="20"/>
        <v/>
      </c>
      <c r="N71" s="126" t="str">
        <f t="shared" si="21"/>
        <v/>
      </c>
      <c r="O71" s="128" t="str">
        <f t="shared" si="22"/>
        <v/>
      </c>
    </row>
    <row r="72" spans="2:15" ht="15.6" x14ac:dyDescent="0.3">
      <c r="B72" s="34"/>
      <c r="C72" s="34"/>
      <c r="D72" s="35"/>
      <c r="E72" s="256" t="s">
        <v>88</v>
      </c>
      <c r="F72" s="256"/>
      <c r="G72" s="256"/>
      <c r="H72" s="35"/>
      <c r="I72" s="36">
        <f>SUM(I55:I69)</f>
        <v>0</v>
      </c>
      <c r="J72" s="36">
        <f>COUNTIF(J55:J71,"Yes")</f>
        <v>0</v>
      </c>
      <c r="K72" s="36">
        <f>SUM(K55:L69)</f>
        <v>0</v>
      </c>
      <c r="L72" s="35"/>
      <c r="M72" s="36">
        <f>COUNTIF(M55:M71,"Met")</f>
        <v>1</v>
      </c>
      <c r="N72" s="36">
        <f>IFERROR(K72-I72,"")</f>
        <v>0</v>
      </c>
      <c r="O72" s="37" t="str">
        <f>IFERROR(N72/$K$3,"")</f>
        <v/>
      </c>
    </row>
    <row r="73" spans="2:15" ht="16.2" thickBot="1" x14ac:dyDescent="0.35">
      <c r="B73" s="38"/>
      <c r="C73" s="38"/>
      <c r="D73" s="35"/>
      <c r="E73" s="257" t="s">
        <v>57</v>
      </c>
      <c r="F73" s="257"/>
      <c r="G73" s="257"/>
      <c r="H73" s="35"/>
      <c r="I73" s="39">
        <f>IFERROR(($I$35/90),"")</f>
        <v>247.88888888888889</v>
      </c>
      <c r="J73" s="39"/>
      <c r="K73" s="39" t="str">
        <f>IFERROR(($K$35/90),"")</f>
        <v/>
      </c>
      <c r="L73" s="35"/>
      <c r="M73" s="40">
        <f>IFERROR($M$35/SUM(COUNTIF(M55:M71,"Met")+COUNTIF(M55:M71,"UnMet")),"")</f>
        <v>49</v>
      </c>
      <c r="N73" s="36"/>
      <c r="O73" s="40"/>
    </row>
    <row r="74" spans="2:15" x14ac:dyDescent="0.3">
      <c r="B74" s="107"/>
      <c r="C74" s="108"/>
      <c r="D74" s="107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10"/>
    </row>
  </sheetData>
  <sheetProtection algorithmName="SHA-512" hashValue="o+Z7G6IYTYIcSX5IHULWUBQWXD9bCFETz4bipuW71INdT4cjlyuAVGBUu0gm/iNNwrFVPsfOZpyKhiGL0gmEkg==" saltValue="oLnY+7mi4sqbBUGx710AMw==" spinCount="100000" sheet="1" objects="1" scenarios="1" selectLockedCells="1" selectUnlockedCells="1"/>
  <mergeCells count="80">
    <mergeCell ref="B70:C70"/>
    <mergeCell ref="B71:C71"/>
    <mergeCell ref="E72:G72"/>
    <mergeCell ref="E73:G73"/>
    <mergeCell ref="AD35:AF35"/>
    <mergeCell ref="AD36:AF36"/>
    <mergeCell ref="C39:G39"/>
    <mergeCell ref="C40:G40"/>
    <mergeCell ref="C41:G41"/>
    <mergeCell ref="B43:C43"/>
    <mergeCell ref="B44:C44"/>
    <mergeCell ref="B45:C45"/>
    <mergeCell ref="B46:C46"/>
    <mergeCell ref="B47:C47"/>
    <mergeCell ref="B48:C48"/>
    <mergeCell ref="B49:C49"/>
    <mergeCell ref="B55:C55"/>
    <mergeCell ref="B56:C56"/>
    <mergeCell ref="B57:C57"/>
    <mergeCell ref="B58:C58"/>
    <mergeCell ref="B59:C59"/>
    <mergeCell ref="B68:C68"/>
    <mergeCell ref="B69:C69"/>
    <mergeCell ref="B60:C60"/>
    <mergeCell ref="B61:C61"/>
    <mergeCell ref="B62:C62"/>
    <mergeCell ref="B63:C63"/>
    <mergeCell ref="B64:C64"/>
    <mergeCell ref="B65:C65"/>
    <mergeCell ref="B66:C66"/>
    <mergeCell ref="B67:C67"/>
    <mergeCell ref="E52:G52"/>
    <mergeCell ref="E53:G53"/>
    <mergeCell ref="B54:C54"/>
    <mergeCell ref="I41:M41"/>
    <mergeCell ref="N41:O41"/>
    <mergeCell ref="B50:C50"/>
    <mergeCell ref="B51:C51"/>
    <mergeCell ref="I39:J39"/>
    <mergeCell ref="M39:N39"/>
    <mergeCell ref="I40:J40"/>
    <mergeCell ref="M40:N40"/>
    <mergeCell ref="AA11:AB11"/>
    <mergeCell ref="AA17:AB17"/>
    <mergeCell ref="AA12:AB12"/>
    <mergeCell ref="AA13:AB13"/>
    <mergeCell ref="AA14:AB14"/>
    <mergeCell ref="AA32:AB32"/>
    <mergeCell ref="AA33:AB33"/>
    <mergeCell ref="AA34:AB34"/>
    <mergeCell ref="AA26:AB26"/>
    <mergeCell ref="AA27:AB27"/>
    <mergeCell ref="AA28:AB28"/>
    <mergeCell ref="AA6:AB6"/>
    <mergeCell ref="AA7:AB7"/>
    <mergeCell ref="AA8:AB8"/>
    <mergeCell ref="AA9:AB9"/>
    <mergeCell ref="AA10:AB10"/>
    <mergeCell ref="AB2:AF2"/>
    <mergeCell ref="AH2:AI2"/>
    <mergeCell ref="AL2:AM2"/>
    <mergeCell ref="AB3:AF3"/>
    <mergeCell ref="AH3:AI3"/>
    <mergeCell ref="AL3:AM3"/>
    <mergeCell ref="AB4:AF4"/>
    <mergeCell ref="AH4:AL4"/>
    <mergeCell ref="AM4:AN4"/>
    <mergeCell ref="AA30:AB30"/>
    <mergeCell ref="AA31:AB31"/>
    <mergeCell ref="AD15:AF15"/>
    <mergeCell ref="AD16:AF16"/>
    <mergeCell ref="AA29:AB29"/>
    <mergeCell ref="AA18:AB18"/>
    <mergeCell ref="AA19:AB19"/>
    <mergeCell ref="AA20:AB20"/>
    <mergeCell ref="AA21:AB21"/>
    <mergeCell ref="AA22:AB22"/>
    <mergeCell ref="AA23:AB23"/>
    <mergeCell ref="AA24:AB24"/>
    <mergeCell ref="AA25:AB25"/>
  </mergeCells>
  <phoneticPr fontId="17" type="noConversion"/>
  <conditionalFormatting sqref="E45:E51 G45:G51 E55:E71 G55:G71">
    <cfRule type="cellIs" dxfId="8" priority="2" operator="equal">
      <formula>"-Dash"</formula>
    </cfRule>
  </conditionalFormatting>
  <conditionalFormatting sqref="A1:XFD1048576">
    <cfRule type="expression" dxfId="7" priority="1">
      <formula>$A$1&lt;&gt;"Css"</formula>
    </cfRule>
  </conditionalFormatting>
  <dataValidations count="2">
    <dataValidation type="date" allowBlank="1" showInputMessage="1" showErrorMessage="1" sqref="O39 C41:G41" xr:uid="{A6EED4BE-D461-47E1-A94E-75313521D433}">
      <formula1>43466</formula1>
      <formula2>44196</formula2>
    </dataValidation>
    <dataValidation type="list" allowBlank="1" showInputMessage="1" showErrorMessage="1" sqref="E45:G51 E55:G71" xr:uid="{CB94606F-4429-46BF-8CEC-D25403AD6ACA}">
      <formula1>$AB$8:$AB$18</formula1>
    </dataValidation>
  </dataValidations>
  <pageMargins left="0.7" right="0.7" top="0.75" bottom="0.75" header="0.3" footer="0.3"/>
  <ignoredErrors>
    <ignoredError sqref="AD8:AF14" unlockedFormula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14547C52-ECE8-4A89-88D5-B99C95088E7B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Triangles" iconId="1"/>
              <x14:cfIcon iconSet="3Arrows" iconId="2"/>
            </x14:iconSet>
          </x14:cfRule>
          <xm:sqref>N45:N51 N55:N71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EEA94-DACC-4EC3-A095-1F48F40206B8}">
  <sheetPr published="0">
    <tabColor rgb="FF2B2B2B"/>
  </sheetPr>
  <dimension ref="A1:BJ34"/>
  <sheetViews>
    <sheetView zoomScaleNormal="100" workbookViewId="0">
      <selection activeCell="E80" sqref="E80"/>
    </sheetView>
  </sheetViews>
  <sheetFormatPr defaultColWidth="9.33203125" defaultRowHeight="14.4" x14ac:dyDescent="0.3"/>
  <cols>
    <col min="1" max="1" width="12.44140625" style="242" customWidth="1"/>
    <col min="2" max="2" width="9.33203125" style="242" customWidth="1"/>
    <col min="3" max="3" width="1.6640625" style="242" customWidth="1"/>
    <col min="4" max="6" width="9.33203125" style="242" customWidth="1"/>
    <col min="7" max="7" width="1.6640625" style="242" customWidth="1"/>
    <col min="8" max="10" width="9.33203125" style="242" customWidth="1"/>
    <col min="11" max="11" width="1.6640625" style="242" customWidth="1"/>
    <col min="12" max="22" width="9.33203125" style="242" customWidth="1"/>
    <col min="23" max="23" width="23.33203125" style="242" customWidth="1"/>
    <col min="24" max="25" width="9.33203125" style="242" customWidth="1"/>
    <col min="26" max="26" width="16.44140625" style="242" bestFit="1" customWidth="1"/>
    <col min="27" max="62" width="9.33203125" style="242"/>
    <col min="63" max="16384" width="9.33203125" style="228"/>
  </cols>
  <sheetData>
    <row r="1" ht="16.5" customHeight="1" x14ac:dyDescent="0.3"/>
    <row r="2" ht="19.5" customHeight="1" x14ac:dyDescent="0.3"/>
    <row r="4" ht="30" customHeight="1" x14ac:dyDescent="0.3"/>
    <row r="7" ht="19.5" customHeight="1" x14ac:dyDescent="0.3"/>
    <row r="9" ht="15.75" customHeight="1" x14ac:dyDescent="0.3"/>
    <row r="10" ht="15.75" customHeight="1" x14ac:dyDescent="0.3"/>
    <row r="11" ht="15.75" customHeight="1" x14ac:dyDescent="0.3"/>
    <row r="14" ht="16.5" customHeight="1" x14ac:dyDescent="0.3"/>
    <row r="17" ht="18.75" customHeight="1" x14ac:dyDescent="0.3"/>
    <row r="19" ht="15" customHeight="1" x14ac:dyDescent="0.3"/>
    <row r="20" ht="15" customHeight="1" x14ac:dyDescent="0.3"/>
    <row r="21" ht="15" customHeight="1" x14ac:dyDescent="0.3"/>
    <row r="22" ht="15" customHeight="1" x14ac:dyDescent="0.3"/>
    <row r="23" ht="15" customHeight="1" x14ac:dyDescent="0.3"/>
    <row r="25" ht="15" customHeight="1" x14ac:dyDescent="0.3"/>
    <row r="26" ht="15" customHeight="1" x14ac:dyDescent="0.3"/>
    <row r="27" ht="15" customHeight="1" x14ac:dyDescent="0.3"/>
    <row r="28" ht="15" customHeight="1" x14ac:dyDescent="0.3"/>
    <row r="29" ht="15" customHeight="1" x14ac:dyDescent="0.3"/>
    <row r="32" ht="15" customHeight="1" x14ac:dyDescent="0.3"/>
    <row r="33" ht="15" customHeight="1" x14ac:dyDescent="0.3"/>
    <row r="34" ht="15" customHeight="1" x14ac:dyDescent="0.3"/>
  </sheetData>
  <sheetProtection selectLockedCells="1" selectUnlockedCells="1"/>
  <phoneticPr fontId="17" type="noConversion"/>
  <conditionalFormatting sqref="BK1:XFD1048576">
    <cfRule type="expression" dxfId="6" priority="1">
      <formula>$A$1&lt;&gt;"CSS"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B010F-79DF-45BD-AF5E-36812447E5DA}">
  <sheetPr published="0"/>
  <dimension ref="A1:AK56"/>
  <sheetViews>
    <sheetView topLeftCell="AA1" workbookViewId="0">
      <selection activeCell="AC5" sqref="AC5"/>
    </sheetView>
  </sheetViews>
  <sheetFormatPr defaultRowHeight="14.4" x14ac:dyDescent="0.3"/>
  <cols>
    <col min="1" max="1" width="0" hidden="1" customWidth="1"/>
    <col min="2" max="2" width="17.33203125" hidden="1" customWidth="1"/>
    <col min="3" max="26" width="0" hidden="1" customWidth="1"/>
  </cols>
  <sheetData>
    <row r="1" spans="1:32" ht="15" customHeight="1" x14ac:dyDescent="0.3">
      <c r="B1" s="224" t="str">
        <f>'QRM - GG Audit (7-15-20)'!B2</f>
        <v>Facility:</v>
      </c>
      <c r="C1" s="278" t="str">
        <f>'QRM - GG Audit (7-15-20)'!C2</f>
        <v xml:space="preserve"> Example Facility</v>
      </c>
      <c r="D1" s="278">
        <f>'QRM - GG Audit (7-15-20)'!D2</f>
        <v>0</v>
      </c>
      <c r="E1" s="278">
        <f>'QRM - GG Audit (7-15-20)'!E2</f>
        <v>0</v>
      </c>
      <c r="F1" s="262" t="str">
        <f>'QRM - GG Audit (7-15-20)'!F2</f>
        <v>QRM ID:</v>
      </c>
      <c r="G1" s="264">
        <f>'QRM - GG Audit (7-15-20)'!G2</f>
        <v>0</v>
      </c>
      <c r="H1" s="223"/>
      <c r="I1" s="310">
        <f>'QRM - GG Audit (7-15-20)'!I2</f>
        <v>22310</v>
      </c>
      <c r="J1" s="310">
        <f>'QRM - GG Audit (7-15-20)'!J2</f>
        <v>0</v>
      </c>
      <c r="K1" s="262" t="str">
        <f>'QRM - GG Audit (7-15-20)'!K2</f>
        <v>Audit Date:</v>
      </c>
      <c r="L1" s="263">
        <f>'QRM - GG Audit (7-15-20)'!L2</f>
        <v>0</v>
      </c>
      <c r="M1" s="264">
        <f>'QRM - GG Audit (7-15-20)'!M2</f>
        <v>0</v>
      </c>
      <c r="N1" s="308">
        <f>'QRM - GG Audit (7-15-20)'!N2</f>
        <v>44048</v>
      </c>
      <c r="O1" s="311">
        <f>'QRM - GG Audit (7-15-20)'!O2</f>
        <v>0</v>
      </c>
    </row>
    <row r="2" spans="1:32" ht="28.8" x14ac:dyDescent="0.3">
      <c r="B2" s="225" t="str">
        <f>'QRM - GG Audit (7-15-20)'!B3</f>
        <v>Patient's 
First Name:</v>
      </c>
      <c r="C2" s="276" t="str">
        <f>'QRM - GG Audit (7-15-20)'!C3</f>
        <v>Case</v>
      </c>
      <c r="D2" s="276">
        <f>'QRM - GG Audit (7-15-20)'!D3</f>
        <v>0</v>
      </c>
      <c r="E2" s="276">
        <f>'QRM - GG Audit (7-15-20)'!E3</f>
        <v>0</v>
      </c>
      <c r="F2" s="262" t="str">
        <f>'QRM - GG Audit (7-15-20)'!F3</f>
        <v>Patient's
Last Name:</v>
      </c>
      <c r="G2" s="264">
        <f>'QRM - GG Audit (7-15-20)'!G3</f>
        <v>0</v>
      </c>
      <c r="H2" s="226"/>
      <c r="I2" s="312" t="str">
        <f>'QRM - GG Audit (7-15-20)'!I3</f>
        <v>Study</v>
      </c>
      <c r="J2" s="310">
        <f>'QRM - GG Audit (7-15-20)'!J3</f>
        <v>0</v>
      </c>
      <c r="K2" s="265" t="str">
        <f>'QRM - GG Audit (7-15-20)'!K3</f>
        <v>PDPM HIPPS:</v>
      </c>
      <c r="L2" s="266">
        <f>'QRM - GG Audit (7-15-20)'!L3</f>
        <v>0</v>
      </c>
      <c r="M2" s="267">
        <f>'QRM - GG Audit (7-15-20)'!M3</f>
        <v>0</v>
      </c>
      <c r="N2" s="310" t="str">
        <f>'QRM - GG Audit (7-15-20)'!N3</f>
        <v>KBXE1</v>
      </c>
      <c r="O2" s="311">
        <f>'QRM - GG Audit (7-15-20)'!O3</f>
        <v>0</v>
      </c>
      <c r="Q2" t="str">
        <f>'QRM - GG Audit (7-15-20)'!B2</f>
        <v>Facility:</v>
      </c>
      <c r="R2" t="str">
        <f>'QRM - GG Audit (7-15-20)'!B3</f>
        <v>Patient's 
First Name:</v>
      </c>
      <c r="S2" t="str">
        <f>'QRM - GG Audit (7-15-20)'!C3</f>
        <v>Case</v>
      </c>
      <c r="T2">
        <f>'QRM - GG Audit (7-15-20)'!D3</f>
        <v>0</v>
      </c>
      <c r="U2">
        <f>'QRM - GG Audit (7-15-20)'!E3</f>
        <v>0</v>
      </c>
      <c r="V2" t="str">
        <f>'QRM - GG Audit (7-15-20)'!F3</f>
        <v>Patient's
Last Name:</v>
      </c>
      <c r="W2">
        <f>'QRM - GG Audit (7-15-20)'!G3</f>
        <v>0</v>
      </c>
      <c r="X2">
        <f>'QRM - GG Audit (7-15-20)'!H3</f>
        <v>0</v>
      </c>
      <c r="Y2" t="str">
        <f>'QRM - GG Audit (7-15-20)'!I3</f>
        <v>Study</v>
      </c>
      <c r="Z2">
        <f>'QRM - GG Audit (7-15-20)'!J3</f>
        <v>0</v>
      </c>
      <c r="AA2" t="str">
        <f>'QRM - GG Audit (7-15-20)'!K3</f>
        <v>PDPM HIPPS:</v>
      </c>
      <c r="AB2">
        <f>'QRM - GG Audit (7-15-20)'!L3</f>
        <v>0</v>
      </c>
      <c r="AC2">
        <f>'QRM - GG Audit (7-15-20)'!M3</f>
        <v>0</v>
      </c>
      <c r="AD2" t="str">
        <f>'QRM - GG Audit (7-15-20)'!N3</f>
        <v>KBXE1</v>
      </c>
      <c r="AE2">
        <f>'QRM - GG Audit (7-15-20)'!O3</f>
        <v>0</v>
      </c>
      <c r="AF2">
        <f>'QRM - GG Audit (7-15-20)'!P3</f>
        <v>0</v>
      </c>
    </row>
    <row r="3" spans="1:32" x14ac:dyDescent="0.3">
      <c r="B3" s="225" t="str">
        <f>'QRM - GG Audit (7-15-20)'!B4</f>
        <v>Admit Date:</v>
      </c>
      <c r="C3" s="308">
        <f>'QRM - GG Audit (7-15-20)'!C4</f>
        <v>43994</v>
      </c>
      <c r="D3" s="308">
        <f>'QRM - GG Audit (7-15-20)'!D4</f>
        <v>0</v>
      </c>
      <c r="E3" s="308">
        <f>'QRM - GG Audit (7-15-20)'!E4</f>
        <v>0</v>
      </c>
      <c r="F3" s="265" t="str">
        <f>'QRM - GG Audit (7-15-20)'!F4</f>
        <v>Last Cover Day:</v>
      </c>
      <c r="G3" s="267">
        <f>'QRM - GG Audit (7-15-20)'!G4</f>
        <v>0</v>
      </c>
      <c r="H3" s="226"/>
      <c r="I3" s="309">
        <f>'QRM - GG Audit (7-15-20)'!I4</f>
        <v>44027</v>
      </c>
      <c r="J3" s="308">
        <f>'QRM - GG Audit (7-15-20)'!J4</f>
        <v>0</v>
      </c>
      <c r="K3" s="262" t="str">
        <f>'QRM - GG Audit (7-15-20)'!K4</f>
        <v>LOS:</v>
      </c>
      <c r="L3" s="263">
        <f>'QRM - GG Audit (7-15-20)'!L4</f>
        <v>0</v>
      </c>
      <c r="M3" s="264">
        <f>'QRM - GG Audit (7-15-20)'!M4</f>
        <v>0</v>
      </c>
      <c r="N3" s="269">
        <f>'QRM - GG Audit (7-15-20)'!N4</f>
        <v>34</v>
      </c>
      <c r="O3" s="270">
        <f>'QRM - GG Audit (7-15-20)'!O4</f>
        <v>0</v>
      </c>
      <c r="Q3" t="str">
        <f>'QRM - GG Audit (7-15-20)'!C2</f>
        <v xml:space="preserve"> Example Facility</v>
      </c>
    </row>
    <row r="4" spans="1:32" ht="15" thickBot="1" x14ac:dyDescent="0.35">
      <c r="A4" t="s">
        <v>140</v>
      </c>
      <c r="B4" s="7"/>
      <c r="C4" s="7"/>
      <c r="D4" s="8"/>
      <c r="E4" s="7"/>
      <c r="F4" s="7"/>
      <c r="G4" s="7"/>
      <c r="H4" s="9"/>
      <c r="I4" s="7"/>
      <c r="J4" s="7"/>
      <c r="K4" s="10"/>
      <c r="L4" s="10"/>
      <c r="M4" s="7"/>
      <c r="N4" s="7"/>
      <c r="O4" s="10"/>
    </row>
    <row r="5" spans="1:32" ht="30" thickTop="1" thickBot="1" x14ac:dyDescent="0.35">
      <c r="B5" s="272" t="str">
        <f>'QRM - GG Audit (7-15-20)'!B6</f>
        <v>GG Self-Care Items</v>
      </c>
      <c r="C5" s="273">
        <f>'QRM - GG Audit (7-15-20)'!C6</f>
        <v>0</v>
      </c>
      <c r="D5" s="42">
        <f>'QRM - GG Audit (7-15-20)'!D6</f>
        <v>0</v>
      </c>
      <c r="E5" s="43" t="str">
        <f>'QRM - GG Audit (7-15-20)'!E6</f>
        <v>Admit Code</v>
      </c>
      <c r="F5" s="43" t="str">
        <f>'QRM - GG Audit (7-15-20)'!F6</f>
        <v>Goal Code</v>
      </c>
      <c r="G5" s="43" t="str">
        <f>'QRM - GG Audit (7-15-20)'!G6</f>
        <v>D/C Code</v>
      </c>
      <c r="H5" s="44">
        <f>'QRM - GG Audit (7-15-20)'!H6</f>
        <v>0</v>
      </c>
      <c r="I5" s="43" t="str">
        <f>'QRM - GG Audit (7-15-20)'!I6</f>
        <v>Admit Score</v>
      </c>
      <c r="J5" s="43" t="str">
        <f>'QRM - GG Audit (7-15-20)'!J6</f>
        <v>Goal 
Y/N</v>
      </c>
      <c r="K5" s="43" t="str">
        <f>'QRM - GG Audit (7-15-20)'!K6</f>
        <v>D/C Score</v>
      </c>
      <c r="L5" s="45">
        <f>'QRM - GG Audit (7-15-20)'!L6</f>
        <v>0</v>
      </c>
      <c r="M5" s="43" t="str">
        <f>'QRM - GG Audit (7-15-20)'!M6</f>
        <v>Goal Met</v>
      </c>
      <c r="N5" s="43" t="str">
        <f>'QRM - GG Audit (7-15-20)'!N6</f>
        <v>Change Score</v>
      </c>
      <c r="O5" s="46" t="str">
        <f>'QRM - GG Audit (7-15-20)'!O6</f>
        <v>Change per Day</v>
      </c>
      <c r="Q5" t="s">
        <v>141</v>
      </c>
      <c r="R5" t="str">
        <f>'QRM - GG Audit (7-15-20)'!B2</f>
        <v>Facility:</v>
      </c>
      <c r="S5" t="str">
        <f>'QRM - GG Audit (7-15-20)'!C2</f>
        <v xml:space="preserve"> Example Facility</v>
      </c>
      <c r="T5" t="s">
        <v>142</v>
      </c>
      <c r="U5">
        <f>'QRM - GG Audit (7-15-20)'!E2</f>
        <v>0</v>
      </c>
      <c r="V5" t="str">
        <f>'QRM - GG Audit (7-15-20)'!F2</f>
        <v>QRM ID:</v>
      </c>
      <c r="W5">
        <f>'QRM - GG Audit (7-15-20)'!G2</f>
        <v>0</v>
      </c>
      <c r="X5">
        <f>'QRM - GG Audit (7-15-20)'!H2</f>
        <v>0</v>
      </c>
      <c r="Y5">
        <f>'QRM - GG Audit (7-15-20)'!I2</f>
        <v>22310</v>
      </c>
      <c r="Z5">
        <f>'QRM - GG Audit (7-15-20)'!J2</f>
        <v>0</v>
      </c>
      <c r="AA5" t="str">
        <f>'QRM - GG Audit (7-15-20)'!K2</f>
        <v>Audit Date:</v>
      </c>
      <c r="AB5">
        <f>'QRM - GG Audit (7-15-20)'!L2</f>
        <v>0</v>
      </c>
      <c r="AC5">
        <f>'QRM - GG Audit (7-15-20)'!M2</f>
        <v>0</v>
      </c>
      <c r="AD5">
        <f>'QRM - GG Audit (7-15-20)'!N2</f>
        <v>44048</v>
      </c>
      <c r="AE5">
        <f>'QRM - GG Audit (7-15-20)'!O2</f>
        <v>0</v>
      </c>
      <c r="AF5">
        <f>'QRM - GG Audit (7-15-20)'!P2</f>
        <v>0</v>
      </c>
    </row>
    <row r="6" spans="1:32" ht="15.75" customHeight="1" thickBot="1" x14ac:dyDescent="0.35">
      <c r="B6" s="274" t="str">
        <f>'QRM - GG Audit (7-15-20)'!B7</f>
        <v>GG Self-Care Items</v>
      </c>
      <c r="C6" s="275">
        <f>'QRM - GG Audit (7-15-20)'!C7</f>
        <v>0</v>
      </c>
      <c r="D6" s="48"/>
      <c r="E6" s="104"/>
      <c r="F6" s="104"/>
      <c r="G6" s="105"/>
      <c r="H6" s="99"/>
      <c r="I6" s="98"/>
      <c r="J6" s="98"/>
      <c r="K6" s="98"/>
      <c r="L6" s="99"/>
      <c r="M6" s="100"/>
      <c r="N6" s="98"/>
      <c r="O6" s="101"/>
      <c r="Q6" t="s">
        <v>141</v>
      </c>
      <c r="R6" t="str">
        <f>'QRM - GG Audit (7-15-20)'!B3</f>
        <v>Patient's 
First Name:</v>
      </c>
      <c r="S6" t="str">
        <f>'QRM - GG Audit (7-15-20)'!C3</f>
        <v>Case</v>
      </c>
      <c r="U6">
        <f>'QRM - GG Audit (7-15-20)'!E3</f>
        <v>0</v>
      </c>
      <c r="V6" t="str">
        <f>'QRM - GG Audit (7-15-20)'!F3</f>
        <v>Patient's
Last Name:</v>
      </c>
      <c r="W6">
        <f>'QRM - GG Audit (7-15-20)'!G3</f>
        <v>0</v>
      </c>
      <c r="X6">
        <f>'QRM - GG Audit (7-15-20)'!H3</f>
        <v>0</v>
      </c>
      <c r="Y6" t="str">
        <f>'QRM - GG Audit (7-15-20)'!I3</f>
        <v>Study</v>
      </c>
      <c r="Z6">
        <f>'QRM - GG Audit (7-15-20)'!J3</f>
        <v>0</v>
      </c>
      <c r="AA6" t="str">
        <f>'QRM - GG Audit (7-15-20)'!K3</f>
        <v>PDPM HIPPS:</v>
      </c>
      <c r="AB6">
        <f>'QRM - GG Audit (7-15-20)'!L3</f>
        <v>0</v>
      </c>
      <c r="AC6">
        <f>'QRM - GG Audit (7-15-20)'!M3</f>
        <v>0</v>
      </c>
      <c r="AD6" t="str">
        <f>'QRM - GG Audit (7-15-20)'!N3</f>
        <v>KBXE1</v>
      </c>
      <c r="AE6">
        <f>'QRM - GG Audit (7-15-20)'!O3</f>
        <v>0</v>
      </c>
      <c r="AF6">
        <f>'QRM - GG Audit (7-15-20)'!P3</f>
        <v>0</v>
      </c>
    </row>
    <row r="7" spans="1:32" ht="15.6" x14ac:dyDescent="0.3">
      <c r="B7" s="259" t="str">
        <f>'QRM - GG Audit (7-15-20)'!B8</f>
        <v>Eating</v>
      </c>
      <c r="C7" s="259">
        <f>'QRM - GG Audit (7-15-20)'!C8</f>
        <v>0</v>
      </c>
      <c r="D7" s="94"/>
      <c r="E7" s="119" t="str">
        <f>'QRM - GG Audit (7-15-20)'!E8</f>
        <v>05</v>
      </c>
      <c r="F7" s="119" t="str">
        <f>'QRM - GG Audit (7-15-20)'!F8</f>
        <v>06</v>
      </c>
      <c r="G7" s="119" t="str">
        <f>'QRM - GG Audit (7-15-20)'!G8</f>
        <v>05</v>
      </c>
      <c r="H7" s="120"/>
      <c r="I7" s="121">
        <f>'QRM - GG Audit (7-15-20)'!I8</f>
        <v>5</v>
      </c>
      <c r="J7" s="122" t="str">
        <f>'QRM - GG Audit (7-15-20)'!J8</f>
        <v>Yes</v>
      </c>
      <c r="K7" s="121">
        <f>'QRM - GG Audit (7-15-20)'!K8</f>
        <v>5</v>
      </c>
      <c r="L7" s="120"/>
      <c r="M7" s="121" t="str">
        <f>'QRM - GG Audit (7-15-20)'!M8</f>
        <v>UnMet</v>
      </c>
      <c r="N7" s="121">
        <f>'QRM - GG Audit (7-15-20)'!N8</f>
        <v>0</v>
      </c>
      <c r="O7" s="123">
        <f>'QRM - GG Audit (7-15-20)'!O8</f>
        <v>0</v>
      </c>
      <c r="Q7" t="s">
        <v>141</v>
      </c>
      <c r="R7" t="str">
        <f>'QRM - GG Audit (7-15-20)'!B4</f>
        <v>Admit Date:</v>
      </c>
      <c r="S7">
        <f>'QRM - GG Audit (7-15-20)'!C4</f>
        <v>43994</v>
      </c>
      <c r="U7">
        <f>'QRM - GG Audit (7-15-20)'!E4</f>
        <v>0</v>
      </c>
      <c r="V7" t="str">
        <f>'QRM - GG Audit (7-15-20)'!F4</f>
        <v>Last Cover Day:</v>
      </c>
      <c r="W7">
        <f>'QRM - GG Audit (7-15-20)'!G4</f>
        <v>0</v>
      </c>
      <c r="X7">
        <f>'QRM - GG Audit (7-15-20)'!H4</f>
        <v>0</v>
      </c>
      <c r="Y7">
        <f>'QRM - GG Audit (7-15-20)'!I4</f>
        <v>44027</v>
      </c>
      <c r="Z7">
        <f>'QRM - GG Audit (7-15-20)'!J4</f>
        <v>0</v>
      </c>
      <c r="AA7" t="str">
        <f>'QRM - GG Audit (7-15-20)'!K4</f>
        <v>LOS:</v>
      </c>
      <c r="AB7">
        <f>'QRM - GG Audit (7-15-20)'!L4</f>
        <v>0</v>
      </c>
      <c r="AC7">
        <f>'QRM - GG Audit (7-15-20)'!M4</f>
        <v>0</v>
      </c>
      <c r="AD7">
        <f>'QRM - GG Audit (7-15-20)'!N4</f>
        <v>34</v>
      </c>
      <c r="AE7">
        <f>'QRM - GG Audit (7-15-20)'!O4</f>
        <v>0</v>
      </c>
      <c r="AF7">
        <f>'QRM - GG Audit (7-15-20)'!P4</f>
        <v>0</v>
      </c>
    </row>
    <row r="8" spans="1:32" ht="15.75" customHeight="1" x14ac:dyDescent="0.3">
      <c r="B8" s="259" t="str">
        <f>'QRM - GG Audit (7-15-20)'!B9</f>
        <v>Oral Hygiene</v>
      </c>
      <c r="C8" s="259">
        <f>'QRM - GG Audit (7-15-20)'!C9</f>
        <v>0</v>
      </c>
      <c r="D8" s="95"/>
      <c r="E8" s="119" t="str">
        <f>'QRM - GG Audit (7-15-20)'!E9</f>
        <v>05</v>
      </c>
      <c r="F8" s="119" t="str">
        <f>'QRM - GG Audit (7-15-20)'!F9</f>
        <v>06</v>
      </c>
      <c r="G8" s="119" t="str">
        <f>'QRM - GG Audit (7-15-20)'!G9</f>
        <v>04</v>
      </c>
      <c r="H8" s="120"/>
      <c r="I8" s="121">
        <f>'QRM - GG Audit (7-15-20)'!I9</f>
        <v>5</v>
      </c>
      <c r="J8" s="122" t="str">
        <f>'QRM - GG Audit (7-15-20)'!J9</f>
        <v>Yes</v>
      </c>
      <c r="K8" s="121">
        <f>'QRM - GG Audit (7-15-20)'!K9</f>
        <v>4</v>
      </c>
      <c r="L8" s="120"/>
      <c r="M8" s="121" t="str">
        <f>'QRM - GG Audit (7-15-20)'!M9</f>
        <v>UnMet</v>
      </c>
      <c r="N8" s="121">
        <f>'QRM - GG Audit (7-15-20)'!N9</f>
        <v>-1</v>
      </c>
      <c r="O8" s="123">
        <f>'QRM - GG Audit (7-15-20)'!O9</f>
        <v>-2.9411764705882353E-2</v>
      </c>
      <c r="Q8" t="s">
        <v>143</v>
      </c>
      <c r="R8">
        <f>'QRM - GG Audit (7-15-20)'!B5</f>
        <v>0</v>
      </c>
      <c r="S8">
        <f>'QRM - GG Audit (7-15-20)'!C5</f>
        <v>0</v>
      </c>
      <c r="U8">
        <f>'QRM - GG Audit (7-15-20)'!E5</f>
        <v>0</v>
      </c>
      <c r="V8">
        <f>'QRM - GG Audit (7-15-20)'!F5</f>
        <v>0</v>
      </c>
      <c r="W8">
        <f>'QRM - GG Audit (7-15-20)'!G5</f>
        <v>0</v>
      </c>
      <c r="X8">
        <f>'QRM - GG Audit (7-15-20)'!H5</f>
        <v>0</v>
      </c>
      <c r="Y8">
        <f>'QRM - GG Audit (7-15-20)'!I5</f>
        <v>0</v>
      </c>
      <c r="Z8">
        <f>'QRM - GG Audit (7-15-20)'!J5</f>
        <v>0</v>
      </c>
      <c r="AA8">
        <f>'QRM - GG Audit (7-15-20)'!K5</f>
        <v>0</v>
      </c>
      <c r="AB8">
        <f>'QRM - GG Audit (7-15-20)'!L5</f>
        <v>0</v>
      </c>
      <c r="AC8">
        <f>'QRM - GG Audit (7-15-20)'!M5</f>
        <v>0</v>
      </c>
      <c r="AD8">
        <f>'QRM - GG Audit (7-15-20)'!N5</f>
        <v>0</v>
      </c>
      <c r="AE8">
        <f>'QRM - GG Audit (7-15-20)'!O5</f>
        <v>0</v>
      </c>
      <c r="AF8">
        <f>'QRM - GG Audit (7-15-20)'!P5</f>
        <v>0</v>
      </c>
    </row>
    <row r="9" spans="1:32" ht="15.75" customHeight="1" x14ac:dyDescent="0.3">
      <c r="B9" s="259" t="str">
        <f>'QRM - GG Audit (7-15-20)'!B10</f>
        <v>Toilet Hygiene</v>
      </c>
      <c r="C9" s="259">
        <f>'QRM - GG Audit (7-15-20)'!C10</f>
        <v>0</v>
      </c>
      <c r="D9" s="95"/>
      <c r="E9" s="119" t="str">
        <f>'QRM - GG Audit (7-15-20)'!E10</f>
        <v>03</v>
      </c>
      <c r="F9" s="119" t="str">
        <f>'QRM - GG Audit (7-15-20)'!F10</f>
        <v>06</v>
      </c>
      <c r="G9" s="119" t="str">
        <f>'QRM - GG Audit (7-15-20)'!G10</f>
        <v>03</v>
      </c>
      <c r="H9" s="120"/>
      <c r="I9" s="121">
        <f>'QRM - GG Audit (7-15-20)'!I10</f>
        <v>3</v>
      </c>
      <c r="J9" s="122" t="str">
        <f>'QRM - GG Audit (7-15-20)'!J10</f>
        <v>Yes</v>
      </c>
      <c r="K9" s="121">
        <f>'QRM - GG Audit (7-15-20)'!K10</f>
        <v>3</v>
      </c>
      <c r="L9" s="120"/>
      <c r="M9" s="121" t="str">
        <f>'QRM - GG Audit (7-15-20)'!M10</f>
        <v>UnMet</v>
      </c>
      <c r="N9" s="121">
        <f>'QRM - GG Audit (7-15-20)'!N10</f>
        <v>0</v>
      </c>
      <c r="O9" s="123">
        <f>'QRM - GG Audit (7-15-20)'!O10</f>
        <v>0</v>
      </c>
      <c r="Q9" t="s">
        <v>144</v>
      </c>
      <c r="R9" t="str">
        <f>'QRM - GG Audit (7-15-20)'!B6</f>
        <v>GG Self-Care Items</v>
      </c>
      <c r="S9">
        <f>'QRM - GG Audit (7-15-20)'!C6</f>
        <v>0</v>
      </c>
      <c r="U9" t="str">
        <f>'QRM - GG Audit (7-15-20)'!E6</f>
        <v>Admit Code</v>
      </c>
      <c r="V9" t="str">
        <f>'QRM - GG Audit (7-15-20)'!F6</f>
        <v>Goal Code</v>
      </c>
      <c r="W9" t="str">
        <f>'QRM - GG Audit (7-15-20)'!G6</f>
        <v>D/C Code</v>
      </c>
      <c r="X9">
        <f>'QRM - GG Audit (7-15-20)'!H6</f>
        <v>0</v>
      </c>
      <c r="Y9" t="str">
        <f>'QRM - GG Audit (7-15-20)'!I6</f>
        <v>Admit Score</v>
      </c>
      <c r="Z9" t="str">
        <f>'QRM - GG Audit (7-15-20)'!J6</f>
        <v>Goal 
Y/N</v>
      </c>
      <c r="AA9" t="str">
        <f>'QRM - GG Audit (7-15-20)'!K6</f>
        <v>D/C Score</v>
      </c>
      <c r="AB9">
        <f>'QRM - GG Audit (7-15-20)'!L6</f>
        <v>0</v>
      </c>
      <c r="AC9" t="str">
        <f>'QRM - GG Audit (7-15-20)'!M6</f>
        <v>Goal Met</v>
      </c>
      <c r="AD9" t="str">
        <f>'QRM - GG Audit (7-15-20)'!N6</f>
        <v>Change Score</v>
      </c>
      <c r="AE9" t="str">
        <f>'QRM - GG Audit (7-15-20)'!O6</f>
        <v>Change per Day</v>
      </c>
      <c r="AF9">
        <f>'QRM - GG Audit (7-15-20)'!P6</f>
        <v>0</v>
      </c>
    </row>
    <row r="10" spans="1:32" ht="15.75" customHeight="1" x14ac:dyDescent="0.3">
      <c r="B10" s="259" t="str">
        <f>'QRM - GG Audit (7-15-20)'!B11</f>
        <v>Shower/bathe self</v>
      </c>
      <c r="C10" s="259">
        <f>'QRM - GG Audit (7-15-20)'!C11</f>
        <v>0</v>
      </c>
      <c r="D10" s="95"/>
      <c r="E10" s="119" t="str">
        <f>'QRM - GG Audit (7-15-20)'!E11</f>
        <v>03</v>
      </c>
      <c r="F10" s="119" t="str">
        <f>'QRM - GG Audit (7-15-20)'!F11</f>
        <v>03</v>
      </c>
      <c r="G10" s="119" t="str">
        <f>'QRM - GG Audit (7-15-20)'!G11</f>
        <v>03</v>
      </c>
      <c r="H10" s="120"/>
      <c r="I10" s="121">
        <f>'QRM - GG Audit (7-15-20)'!I11</f>
        <v>3</v>
      </c>
      <c r="J10" s="122" t="str">
        <f>'QRM - GG Audit (7-15-20)'!J11</f>
        <v>Yes</v>
      </c>
      <c r="K10" s="121">
        <f>'QRM - GG Audit (7-15-20)'!K11</f>
        <v>3</v>
      </c>
      <c r="L10" s="120"/>
      <c r="M10" s="121" t="str">
        <f>'QRM - GG Audit (7-15-20)'!M11</f>
        <v>Met</v>
      </c>
      <c r="N10" s="121">
        <f>'QRM - GG Audit (7-15-20)'!N11</f>
        <v>0</v>
      </c>
      <c r="O10" s="123">
        <f>'QRM - GG Audit (7-15-20)'!O11</f>
        <v>0</v>
      </c>
      <c r="Q10" t="s">
        <v>143</v>
      </c>
      <c r="R10" t="str">
        <f>'QRM - GG Audit (7-15-20)'!B7</f>
        <v>GG Self-Care Items</v>
      </c>
      <c r="S10">
        <f>'QRM - GG Audit (7-15-20)'!C7</f>
        <v>0</v>
      </c>
      <c r="U10">
        <f>'QRM - GG Audit (7-15-20)'!E7</f>
        <v>0</v>
      </c>
      <c r="V10">
        <f>'QRM - GG Audit (7-15-20)'!F7</f>
        <v>0</v>
      </c>
      <c r="W10">
        <f>'QRM - GG Audit (7-15-20)'!G7</f>
        <v>0</v>
      </c>
      <c r="X10">
        <f>'QRM - GG Audit (7-15-20)'!H7</f>
        <v>0</v>
      </c>
      <c r="Y10">
        <f>'QRM - GG Audit (7-15-20)'!I7</f>
        <v>0</v>
      </c>
      <c r="Z10">
        <f>'QRM - GG Audit (7-15-20)'!J7</f>
        <v>0</v>
      </c>
      <c r="AA10">
        <f>'QRM - GG Audit (7-15-20)'!K7</f>
        <v>0</v>
      </c>
      <c r="AB10">
        <f>'QRM - GG Audit (7-15-20)'!L7</f>
        <v>0</v>
      </c>
      <c r="AC10">
        <f>'QRM - GG Audit (7-15-20)'!M7</f>
        <v>0</v>
      </c>
      <c r="AD10">
        <f>'QRM - GG Audit (7-15-20)'!N7</f>
        <v>0</v>
      </c>
      <c r="AE10">
        <f>'QRM - GG Audit (7-15-20)'!O7</f>
        <v>0</v>
      </c>
      <c r="AF10">
        <f>'QRM - GG Audit (7-15-20)'!P7</f>
        <v>0</v>
      </c>
    </row>
    <row r="11" spans="1:32" ht="15.6" x14ac:dyDescent="0.3">
      <c r="B11" s="259" t="str">
        <f>'QRM - GG Audit (7-15-20)'!B12</f>
        <v>UBD</v>
      </c>
      <c r="C11" s="259">
        <f>'QRM - GG Audit (7-15-20)'!C12</f>
        <v>0</v>
      </c>
      <c r="D11" s="95"/>
      <c r="E11" s="119" t="str">
        <f>'QRM - GG Audit (7-15-20)'!E12</f>
        <v>03</v>
      </c>
      <c r="F11" s="119" t="str">
        <f>'QRM - GG Audit (7-15-20)'!F12</f>
        <v>03</v>
      </c>
      <c r="G11" s="119" t="str">
        <f>'QRM - GG Audit (7-15-20)'!G12</f>
        <v>03</v>
      </c>
      <c r="H11" s="120"/>
      <c r="I11" s="121">
        <f>'QRM - GG Audit (7-15-20)'!I12</f>
        <v>3</v>
      </c>
      <c r="J11" s="122" t="str">
        <f>'QRM - GG Audit (7-15-20)'!J12</f>
        <v>Yes</v>
      </c>
      <c r="K11" s="121">
        <f>'QRM - GG Audit (7-15-20)'!K12</f>
        <v>3</v>
      </c>
      <c r="L11" s="120"/>
      <c r="M11" s="121" t="str">
        <f>'QRM - GG Audit (7-15-20)'!M12</f>
        <v>Met</v>
      </c>
      <c r="N11" s="121">
        <f>'QRM - GG Audit (7-15-20)'!N12</f>
        <v>0</v>
      </c>
      <c r="O11" s="123">
        <f>'QRM - GG Audit (7-15-20)'!O12</f>
        <v>0</v>
      </c>
      <c r="Q11" t="s">
        <v>14</v>
      </c>
      <c r="R11" t="str">
        <f>'QRM - GG Audit (7-15-20)'!B8</f>
        <v>Eating</v>
      </c>
      <c r="S11">
        <f>'QRM - GG Audit (7-15-20)'!C8</f>
        <v>0</v>
      </c>
      <c r="U11" t="str">
        <f>'QRM - GG Audit (7-15-20)'!E8</f>
        <v>05</v>
      </c>
      <c r="V11" t="str">
        <f>'QRM - GG Audit (7-15-20)'!F8</f>
        <v>06</v>
      </c>
      <c r="W11" t="str">
        <f>'QRM - GG Audit (7-15-20)'!G8</f>
        <v>05</v>
      </c>
      <c r="X11">
        <f>'QRM - GG Audit (7-15-20)'!H8</f>
        <v>0</v>
      </c>
      <c r="Y11">
        <f>'QRM - GG Audit (7-15-20)'!I8</f>
        <v>5</v>
      </c>
      <c r="Z11" t="str">
        <f>'QRM - GG Audit (7-15-20)'!J8</f>
        <v>Yes</v>
      </c>
      <c r="AA11">
        <f>'QRM - GG Audit (7-15-20)'!K8</f>
        <v>5</v>
      </c>
      <c r="AB11">
        <f>'QRM - GG Audit (7-15-20)'!L8</f>
        <v>0</v>
      </c>
      <c r="AC11" t="str">
        <f>'QRM - GG Audit (7-15-20)'!M8</f>
        <v>UnMet</v>
      </c>
      <c r="AD11">
        <f>'QRM - GG Audit (7-15-20)'!N8</f>
        <v>0</v>
      </c>
      <c r="AE11">
        <f>'QRM - GG Audit (7-15-20)'!O8</f>
        <v>0</v>
      </c>
      <c r="AF11">
        <f>'QRM - GG Audit (7-15-20)'!P8</f>
        <v>0</v>
      </c>
    </row>
    <row r="12" spans="1:32" ht="15.6" x14ac:dyDescent="0.3">
      <c r="B12" s="259" t="str">
        <f>'QRM - GG Audit (7-15-20)'!B13</f>
        <v>LBD</v>
      </c>
      <c r="C12" s="259">
        <f>'QRM - GG Audit (7-15-20)'!C13</f>
        <v>0</v>
      </c>
      <c r="D12" s="95"/>
      <c r="E12" s="119" t="str">
        <f>'QRM - GG Audit (7-15-20)'!E13</f>
        <v>02</v>
      </c>
      <c r="F12" s="119" t="str">
        <f>'QRM - GG Audit (7-15-20)'!F13</f>
        <v>03</v>
      </c>
      <c r="G12" s="119" t="str">
        <f>'QRM - GG Audit (7-15-20)'!G13</f>
        <v>03</v>
      </c>
      <c r="H12" s="120"/>
      <c r="I12" s="121">
        <f>'QRM - GG Audit (7-15-20)'!I13</f>
        <v>2</v>
      </c>
      <c r="J12" s="122" t="str">
        <f>'QRM - GG Audit (7-15-20)'!J13</f>
        <v>Yes</v>
      </c>
      <c r="K12" s="121">
        <f>'QRM - GG Audit (7-15-20)'!K13</f>
        <v>3</v>
      </c>
      <c r="L12" s="120"/>
      <c r="M12" s="121" t="str">
        <f>'QRM - GG Audit (7-15-20)'!M13</f>
        <v>Met</v>
      </c>
      <c r="N12" s="121">
        <f>'QRM - GG Audit (7-15-20)'!N13</f>
        <v>1</v>
      </c>
      <c r="O12" s="123">
        <f>'QRM - GG Audit (7-15-20)'!O13</f>
        <v>2.9411764705882353E-2</v>
      </c>
      <c r="Q12" t="s">
        <v>14</v>
      </c>
      <c r="R12" t="str">
        <f>'QRM - GG Audit (7-15-20)'!B9</f>
        <v>Oral Hygiene</v>
      </c>
      <c r="S12">
        <f>'QRM - GG Audit (7-15-20)'!C9</f>
        <v>0</v>
      </c>
      <c r="U12" t="str">
        <f>'QRM - GG Audit (7-15-20)'!E9</f>
        <v>05</v>
      </c>
      <c r="V12" t="str">
        <f>'QRM - GG Audit (7-15-20)'!F9</f>
        <v>06</v>
      </c>
      <c r="W12" t="str">
        <f>'QRM - GG Audit (7-15-20)'!G9</f>
        <v>04</v>
      </c>
      <c r="X12">
        <f>'QRM - GG Audit (7-15-20)'!H9</f>
        <v>0</v>
      </c>
      <c r="Y12">
        <f>'QRM - GG Audit (7-15-20)'!I9</f>
        <v>5</v>
      </c>
      <c r="Z12" t="str">
        <f>'QRM - GG Audit (7-15-20)'!J9</f>
        <v>Yes</v>
      </c>
      <c r="AA12">
        <f>'QRM - GG Audit (7-15-20)'!K9</f>
        <v>4</v>
      </c>
      <c r="AB12">
        <f>'QRM - GG Audit (7-15-20)'!L9</f>
        <v>0</v>
      </c>
      <c r="AC12" t="str">
        <f>'QRM - GG Audit (7-15-20)'!M9</f>
        <v>UnMet</v>
      </c>
      <c r="AD12">
        <f>'QRM - GG Audit (7-15-20)'!N9</f>
        <v>-1</v>
      </c>
      <c r="AE12">
        <f>'QRM - GG Audit (7-15-20)'!O9</f>
        <v>-2.9411764705882353E-2</v>
      </c>
      <c r="AF12">
        <f>'QRM - GG Audit (7-15-20)'!P9</f>
        <v>0</v>
      </c>
    </row>
    <row r="13" spans="1:32" ht="16.5" customHeight="1" thickBot="1" x14ac:dyDescent="0.35">
      <c r="B13" s="259" t="str">
        <f>'QRM - GG Audit (7-15-20)'!B14</f>
        <v>Don/doff footwear</v>
      </c>
      <c r="C13" s="259">
        <f>'QRM - GG Audit (7-15-20)'!C14</f>
        <v>0</v>
      </c>
      <c r="D13" s="96"/>
      <c r="E13" s="119" t="str">
        <f>'QRM - GG Audit (7-15-20)'!E14</f>
        <v>03</v>
      </c>
      <c r="F13" s="119" t="str">
        <f>'QRM - GG Audit (7-15-20)'!F14</f>
        <v>03</v>
      </c>
      <c r="G13" s="119" t="str">
        <f>'QRM - GG Audit (7-15-20)'!G14</f>
        <v>03</v>
      </c>
      <c r="H13" s="120"/>
      <c r="I13" s="121">
        <f>'QRM - GG Audit (7-15-20)'!I14</f>
        <v>3</v>
      </c>
      <c r="J13" s="122" t="str">
        <f>'QRM - GG Audit (7-15-20)'!J14</f>
        <v>Yes</v>
      </c>
      <c r="K13" s="121">
        <f>'QRM - GG Audit (7-15-20)'!K14</f>
        <v>3</v>
      </c>
      <c r="L13" s="120"/>
      <c r="M13" s="121" t="str">
        <f>'QRM - GG Audit (7-15-20)'!M14</f>
        <v>Met</v>
      </c>
      <c r="N13" s="121">
        <f>'QRM - GG Audit (7-15-20)'!N14</f>
        <v>0</v>
      </c>
      <c r="O13" s="123">
        <f>'QRM - GG Audit (7-15-20)'!O14</f>
        <v>0</v>
      </c>
      <c r="Q13" t="s">
        <v>14</v>
      </c>
      <c r="R13" t="str">
        <f>'QRM - GG Audit (7-15-20)'!B10</f>
        <v>Toilet Hygiene</v>
      </c>
      <c r="S13">
        <f>'QRM - GG Audit (7-15-20)'!C10</f>
        <v>0</v>
      </c>
      <c r="U13" t="str">
        <f>'QRM - GG Audit (7-15-20)'!E10</f>
        <v>03</v>
      </c>
      <c r="V13" t="str">
        <f>'QRM - GG Audit (7-15-20)'!F10</f>
        <v>06</v>
      </c>
      <c r="W13" t="str">
        <f>'QRM - GG Audit (7-15-20)'!G10</f>
        <v>03</v>
      </c>
      <c r="X13">
        <f>'QRM - GG Audit (7-15-20)'!H10</f>
        <v>0</v>
      </c>
      <c r="Y13">
        <f>'QRM - GG Audit (7-15-20)'!I10</f>
        <v>3</v>
      </c>
      <c r="Z13" t="str">
        <f>'QRM - GG Audit (7-15-20)'!J10</f>
        <v>Yes</v>
      </c>
      <c r="AA13">
        <f>'QRM - GG Audit (7-15-20)'!K10</f>
        <v>3</v>
      </c>
      <c r="AB13">
        <f>'QRM - GG Audit (7-15-20)'!L10</f>
        <v>0</v>
      </c>
      <c r="AC13" t="str">
        <f>'QRM - GG Audit (7-15-20)'!M10</f>
        <v>UnMet</v>
      </c>
      <c r="AD13">
        <f>'QRM - GG Audit (7-15-20)'!N10</f>
        <v>0</v>
      </c>
      <c r="AE13">
        <f>'QRM - GG Audit (7-15-20)'!O10</f>
        <v>0</v>
      </c>
      <c r="AF13">
        <f>'QRM - GG Audit (7-15-20)'!P10</f>
        <v>0</v>
      </c>
    </row>
    <row r="14" spans="1:32" ht="15.6" x14ac:dyDescent="0.3">
      <c r="B14" s="131"/>
      <c r="C14" s="246"/>
      <c r="D14" s="49"/>
      <c r="E14" s="253" t="str">
        <f>'QRM - GG Audit (7-15-20)'!E15</f>
        <v>Self-Care Scores</v>
      </c>
      <c r="F14" s="253">
        <f>'QRM - GG Audit (7-15-20)'!F15</f>
        <v>0</v>
      </c>
      <c r="G14" s="253">
        <f>'QRM - GG Audit (7-15-20)'!G15</f>
        <v>0</v>
      </c>
      <c r="H14" s="15"/>
      <c r="I14" s="102">
        <f>'QRM - GG Audit (7-15-20)'!I15</f>
        <v>24</v>
      </c>
      <c r="J14" s="102">
        <f>'QRM - GG Audit (7-15-20)'!J15</f>
        <v>7</v>
      </c>
      <c r="K14" s="102">
        <f>'QRM - GG Audit (7-15-20)'!K15</f>
        <v>24</v>
      </c>
      <c r="L14" s="93"/>
      <c r="M14" s="102">
        <f>'QRM - GG Audit (7-15-20)'!M15</f>
        <v>4</v>
      </c>
      <c r="N14" s="102">
        <f>'QRM - GG Audit (7-15-20)'!N15</f>
        <v>0</v>
      </c>
      <c r="O14" s="103">
        <f>'QRM - GG Audit (7-15-20)'!O15</f>
        <v>0</v>
      </c>
      <c r="Q14" t="s">
        <v>14</v>
      </c>
      <c r="R14" t="str">
        <f>'QRM - GG Audit (7-15-20)'!B11</f>
        <v>Shower/bathe self</v>
      </c>
      <c r="S14">
        <f>'QRM - GG Audit (7-15-20)'!C11</f>
        <v>0</v>
      </c>
      <c r="U14" t="str">
        <f>'QRM - GG Audit (7-15-20)'!E11</f>
        <v>03</v>
      </c>
      <c r="V14" t="str">
        <f>'QRM - GG Audit (7-15-20)'!F11</f>
        <v>03</v>
      </c>
      <c r="W14" t="str">
        <f>'QRM - GG Audit (7-15-20)'!G11</f>
        <v>03</v>
      </c>
      <c r="X14">
        <f>'QRM - GG Audit (7-15-20)'!H11</f>
        <v>0</v>
      </c>
      <c r="Y14">
        <f>'QRM - GG Audit (7-15-20)'!I11</f>
        <v>3</v>
      </c>
      <c r="Z14" t="str">
        <f>'QRM - GG Audit (7-15-20)'!J11</f>
        <v>Yes</v>
      </c>
      <c r="AA14">
        <f>'QRM - GG Audit (7-15-20)'!K11</f>
        <v>3</v>
      </c>
      <c r="AB14">
        <f>'QRM - GG Audit (7-15-20)'!L11</f>
        <v>0</v>
      </c>
      <c r="AC14" t="str">
        <f>'QRM - GG Audit (7-15-20)'!M11</f>
        <v>Met</v>
      </c>
      <c r="AD14">
        <f>'QRM - GG Audit (7-15-20)'!N11</f>
        <v>0</v>
      </c>
      <c r="AE14">
        <f>'QRM - GG Audit (7-15-20)'!O11</f>
        <v>0</v>
      </c>
      <c r="AF14">
        <f>'QRM - GG Audit (7-15-20)'!P11</f>
        <v>0</v>
      </c>
    </row>
    <row r="15" spans="1:32" ht="16.2" thickBot="1" x14ac:dyDescent="0.35">
      <c r="B15" s="247"/>
      <c r="C15" s="247"/>
      <c r="D15" s="247"/>
      <c r="E15" s="254" t="str">
        <f>'QRM - GG Audit (7-15-20)'!E16</f>
        <v>% of Total Points</v>
      </c>
      <c r="F15" s="254">
        <f>'QRM - GG Audit (7-15-20)'!F16</f>
        <v>0</v>
      </c>
      <c r="G15" s="254">
        <f>'QRM - GG Audit (7-15-20)'!G16</f>
        <v>0</v>
      </c>
      <c r="H15" s="16"/>
      <c r="I15" s="89">
        <f>'QRM - GG Audit (7-15-20)'!I16</f>
        <v>0.5714285714285714</v>
      </c>
      <c r="J15" s="90">
        <f>'QRM - GG Audit (7-15-20)'!J16</f>
        <v>0</v>
      </c>
      <c r="K15" s="89">
        <f>'QRM - GG Audit (7-15-20)'!K16</f>
        <v>0.5714285714285714</v>
      </c>
      <c r="L15" s="91"/>
      <c r="M15" s="89">
        <f>'QRM - GG Audit (7-15-20)'!M16</f>
        <v>0.5714285714285714</v>
      </c>
      <c r="N15" s="90">
        <f>'QRM - GG Audit (7-15-20)'!N16</f>
        <v>0</v>
      </c>
      <c r="O15" s="92">
        <f>'QRM - GG Audit (7-15-20)'!O16</f>
        <v>0</v>
      </c>
      <c r="Q15" t="s">
        <v>14</v>
      </c>
      <c r="R15" t="str">
        <f>'QRM - GG Audit (7-15-20)'!B12</f>
        <v>UBD</v>
      </c>
      <c r="S15">
        <f>'QRM - GG Audit (7-15-20)'!C12</f>
        <v>0</v>
      </c>
      <c r="U15" t="str">
        <f>'QRM - GG Audit (7-15-20)'!E12</f>
        <v>03</v>
      </c>
      <c r="V15" t="str">
        <f>'QRM - GG Audit (7-15-20)'!F12</f>
        <v>03</v>
      </c>
      <c r="W15" t="str">
        <f>'QRM - GG Audit (7-15-20)'!G12</f>
        <v>03</v>
      </c>
      <c r="X15">
        <f>'QRM - GG Audit (7-15-20)'!H12</f>
        <v>0</v>
      </c>
      <c r="Y15">
        <f>'QRM - GG Audit (7-15-20)'!I12</f>
        <v>3</v>
      </c>
      <c r="Z15" t="str">
        <f>'QRM - GG Audit (7-15-20)'!J12</f>
        <v>Yes</v>
      </c>
      <c r="AA15">
        <f>'QRM - GG Audit (7-15-20)'!K12</f>
        <v>3</v>
      </c>
      <c r="AB15">
        <f>'QRM - GG Audit (7-15-20)'!L12</f>
        <v>0</v>
      </c>
      <c r="AC15" t="str">
        <f>'QRM - GG Audit (7-15-20)'!M12</f>
        <v>Met</v>
      </c>
      <c r="AD15">
        <f>'QRM - GG Audit (7-15-20)'!N12</f>
        <v>0</v>
      </c>
      <c r="AE15">
        <f>'QRM - GG Audit (7-15-20)'!O12</f>
        <v>0</v>
      </c>
      <c r="AF15">
        <f>'QRM - GG Audit (7-15-20)'!P12</f>
        <v>0</v>
      </c>
    </row>
    <row r="16" spans="1:32" ht="15.75" customHeight="1" x14ac:dyDescent="0.3">
      <c r="B16" s="255" t="str">
        <f>'QRM - GG Audit (7-15-20)'!B17</f>
        <v>GG Mobility Items</v>
      </c>
      <c r="C16" s="255">
        <f>'QRM - GG Audit (7-15-20)'!C17</f>
        <v>0</v>
      </c>
      <c r="D16" s="50"/>
      <c r="E16" s="51"/>
      <c r="F16" s="51"/>
      <c r="G16" s="52"/>
      <c r="H16" s="53"/>
      <c r="I16" s="54"/>
      <c r="J16" s="54"/>
      <c r="K16" s="54"/>
      <c r="L16" s="41"/>
      <c r="M16" s="55"/>
      <c r="N16" s="54"/>
      <c r="O16" s="54"/>
      <c r="Q16" t="s">
        <v>14</v>
      </c>
      <c r="R16" t="str">
        <f>'QRM - GG Audit (7-15-20)'!B13</f>
        <v>LBD</v>
      </c>
      <c r="S16">
        <f>'QRM - GG Audit (7-15-20)'!C13</f>
        <v>0</v>
      </c>
      <c r="U16" t="str">
        <f>'QRM - GG Audit (7-15-20)'!E13</f>
        <v>02</v>
      </c>
      <c r="V16" t="str">
        <f>'QRM - GG Audit (7-15-20)'!F13</f>
        <v>03</v>
      </c>
      <c r="W16" t="str">
        <f>'QRM - GG Audit (7-15-20)'!G13</f>
        <v>03</v>
      </c>
      <c r="X16">
        <f>'QRM - GG Audit (7-15-20)'!H13</f>
        <v>0</v>
      </c>
      <c r="Y16">
        <f>'QRM - GG Audit (7-15-20)'!I13</f>
        <v>2</v>
      </c>
      <c r="Z16" t="str">
        <f>'QRM - GG Audit (7-15-20)'!J13</f>
        <v>Yes</v>
      </c>
      <c r="AA16">
        <f>'QRM - GG Audit (7-15-20)'!K13</f>
        <v>3</v>
      </c>
      <c r="AB16">
        <f>'QRM - GG Audit (7-15-20)'!L13</f>
        <v>0</v>
      </c>
      <c r="AC16" t="str">
        <f>'QRM - GG Audit (7-15-20)'!M13</f>
        <v>Met</v>
      </c>
      <c r="AD16">
        <f>'QRM - GG Audit (7-15-20)'!N13</f>
        <v>1</v>
      </c>
      <c r="AE16">
        <f>'QRM - GG Audit (7-15-20)'!O13</f>
        <v>2.9411764705882353E-2</v>
      </c>
      <c r="AF16">
        <f>'QRM - GG Audit (7-15-20)'!P13</f>
        <v>0</v>
      </c>
    </row>
    <row r="17" spans="2:32" x14ac:dyDescent="0.3">
      <c r="B17" s="252" t="str">
        <f>'QRM - GG Audit (7-15-20)'!B18</f>
        <v>Roll L/R</v>
      </c>
      <c r="C17" s="252">
        <f>'QRM - GG Audit (7-15-20)'!C18</f>
        <v>0</v>
      </c>
      <c r="D17" s="130"/>
      <c r="E17" s="124" t="str">
        <f>'QRM - GG Audit (7-15-20)'!E18</f>
        <v>04</v>
      </c>
      <c r="F17" s="124" t="str">
        <f>'QRM - GG Audit (7-15-20)'!F18</f>
        <v>04</v>
      </c>
      <c r="G17" s="124" t="str">
        <f>'QRM - GG Audit (7-15-20)'!G18</f>
        <v>04</v>
      </c>
      <c r="H17" s="125"/>
      <c r="I17" s="126">
        <f>'QRM - GG Audit (7-15-20)'!I18</f>
        <v>4</v>
      </c>
      <c r="J17" s="126" t="str">
        <f>'QRM - GG Audit (7-15-20)'!J18</f>
        <v>Yes</v>
      </c>
      <c r="K17" s="126">
        <f>'QRM - GG Audit (7-15-20)'!K18</f>
        <v>4</v>
      </c>
      <c r="L17" s="127"/>
      <c r="M17" s="126" t="str">
        <f>'QRM - GG Audit (7-15-20)'!M18</f>
        <v>Met</v>
      </c>
      <c r="N17" s="126">
        <f>'QRM - GG Audit (7-15-20)'!N18</f>
        <v>0</v>
      </c>
      <c r="O17" s="128">
        <f>'QRM - GG Audit (7-15-20)'!O18</f>
        <v>0</v>
      </c>
      <c r="Q17" t="s">
        <v>14</v>
      </c>
      <c r="R17" t="str">
        <f>'QRM - GG Audit (7-15-20)'!B14</f>
        <v>Don/doff footwear</v>
      </c>
      <c r="S17">
        <f>'QRM - GG Audit (7-15-20)'!C14</f>
        <v>0</v>
      </c>
      <c r="U17" t="str">
        <f>'QRM - GG Audit (7-15-20)'!E14</f>
        <v>03</v>
      </c>
      <c r="V17" t="str">
        <f>'QRM - GG Audit (7-15-20)'!F14</f>
        <v>03</v>
      </c>
      <c r="W17" t="str">
        <f>'QRM - GG Audit (7-15-20)'!G14</f>
        <v>03</v>
      </c>
      <c r="X17">
        <f>'QRM - GG Audit (7-15-20)'!H14</f>
        <v>0</v>
      </c>
      <c r="Y17">
        <f>'QRM - GG Audit (7-15-20)'!I14</f>
        <v>3</v>
      </c>
      <c r="Z17" t="str">
        <f>'QRM - GG Audit (7-15-20)'!J14</f>
        <v>Yes</v>
      </c>
      <c r="AA17">
        <f>'QRM - GG Audit (7-15-20)'!K14</f>
        <v>3</v>
      </c>
      <c r="AB17">
        <f>'QRM - GG Audit (7-15-20)'!L14</f>
        <v>0</v>
      </c>
      <c r="AC17" t="str">
        <f>'QRM - GG Audit (7-15-20)'!M14</f>
        <v>Met</v>
      </c>
      <c r="AD17">
        <f>'QRM - GG Audit (7-15-20)'!N14</f>
        <v>0</v>
      </c>
      <c r="AE17">
        <f>'QRM - GG Audit (7-15-20)'!O14</f>
        <v>0</v>
      </c>
      <c r="AF17">
        <f>'QRM - GG Audit (7-15-20)'!P14</f>
        <v>0</v>
      </c>
    </row>
    <row r="18" spans="2:32" ht="15" customHeight="1" x14ac:dyDescent="0.3">
      <c r="B18" s="252" t="str">
        <f>'QRM - GG Audit (7-15-20)'!B19</f>
        <v>Sit to Lying</v>
      </c>
      <c r="C18" s="252">
        <f>'QRM - GG Audit (7-15-20)'!C19</f>
        <v>0</v>
      </c>
      <c r="D18" s="130"/>
      <c r="E18" s="124" t="str">
        <f>'QRM - GG Audit (7-15-20)'!E19</f>
        <v>05</v>
      </c>
      <c r="F18" s="124" t="str">
        <f>'QRM - GG Audit (7-15-20)'!F19</f>
        <v>06</v>
      </c>
      <c r="G18" s="124" t="str">
        <f>'QRM - GG Audit (7-15-20)'!G19</f>
        <v>04</v>
      </c>
      <c r="H18" s="127"/>
      <c r="I18" s="126">
        <f>'QRM - GG Audit (7-15-20)'!I19</f>
        <v>5</v>
      </c>
      <c r="J18" s="126" t="str">
        <f>'QRM - GG Audit (7-15-20)'!J19</f>
        <v>Yes</v>
      </c>
      <c r="K18" s="126">
        <f>'QRM - GG Audit (7-15-20)'!K19</f>
        <v>4</v>
      </c>
      <c r="L18" s="127"/>
      <c r="M18" s="126" t="str">
        <f>'QRM - GG Audit (7-15-20)'!M19</f>
        <v>UnMet</v>
      </c>
      <c r="N18" s="126">
        <f>'QRM - GG Audit (7-15-20)'!N19</f>
        <v>-1</v>
      </c>
      <c r="O18" s="128">
        <f>'QRM - GG Audit (7-15-20)'!O19</f>
        <v>-2.9411764705882353E-2</v>
      </c>
      <c r="Q18" t="s">
        <v>55</v>
      </c>
      <c r="S18">
        <f>'QRM - GG Audit (7-15-20)'!C15</f>
        <v>0</v>
      </c>
      <c r="U18" t="str">
        <f>'QRM - GG Audit (7-15-20)'!E15</f>
        <v>Self-Care Scores</v>
      </c>
      <c r="V18">
        <f>'QRM - GG Audit (7-15-20)'!F15</f>
        <v>0</v>
      </c>
      <c r="W18">
        <f>'QRM - GG Audit (7-15-20)'!G15</f>
        <v>0</v>
      </c>
      <c r="X18">
        <f>'QRM - GG Audit (7-15-20)'!H15</f>
        <v>0</v>
      </c>
      <c r="Y18">
        <f>'QRM - GG Audit (7-15-20)'!I15</f>
        <v>24</v>
      </c>
      <c r="Z18">
        <f>'QRM - GG Audit (7-15-20)'!J15</f>
        <v>7</v>
      </c>
      <c r="AA18">
        <f>'QRM - GG Audit (7-15-20)'!K15</f>
        <v>24</v>
      </c>
      <c r="AB18">
        <f>'QRM - GG Audit (7-15-20)'!L15</f>
        <v>0</v>
      </c>
      <c r="AC18">
        <f>'QRM - GG Audit (7-15-20)'!M15</f>
        <v>4</v>
      </c>
      <c r="AD18">
        <f>'QRM - GG Audit (7-15-20)'!N15</f>
        <v>0</v>
      </c>
      <c r="AE18">
        <f>'QRM - GG Audit (7-15-20)'!O15</f>
        <v>0</v>
      </c>
      <c r="AF18">
        <f>'QRM - GG Audit (7-15-20)'!P15</f>
        <v>0</v>
      </c>
    </row>
    <row r="19" spans="2:32" ht="15" customHeight="1" x14ac:dyDescent="0.3">
      <c r="B19" s="252" t="str">
        <f>'QRM - GG Audit (7-15-20)'!B20</f>
        <v>Lying to Sit</v>
      </c>
      <c r="C19" s="252">
        <f>'QRM - GG Audit (7-15-20)'!C20</f>
        <v>0</v>
      </c>
      <c r="D19" s="130"/>
      <c r="E19" s="124" t="str">
        <f>'QRM - GG Audit (7-15-20)'!E20</f>
        <v>04</v>
      </c>
      <c r="F19" s="124" t="str">
        <f>'QRM - GG Audit (7-15-20)'!F20</f>
        <v>04</v>
      </c>
      <c r="G19" s="124" t="str">
        <f>'QRM - GG Audit (7-15-20)'!G20</f>
        <v>04</v>
      </c>
      <c r="H19" s="127"/>
      <c r="I19" s="126">
        <f>'QRM - GG Audit (7-15-20)'!I20</f>
        <v>4</v>
      </c>
      <c r="J19" s="126" t="str">
        <f>'QRM - GG Audit (7-15-20)'!J20</f>
        <v>Yes</v>
      </c>
      <c r="K19" s="126">
        <f>'QRM - GG Audit (7-15-20)'!K20</f>
        <v>4</v>
      </c>
      <c r="L19" s="127"/>
      <c r="M19" s="126" t="str">
        <f>'QRM - GG Audit (7-15-20)'!M20</f>
        <v>Met</v>
      </c>
      <c r="N19" s="126">
        <f>'QRM - GG Audit (7-15-20)'!N20</f>
        <v>0</v>
      </c>
      <c r="O19" s="128">
        <f>'QRM - GG Audit (7-15-20)'!O20</f>
        <v>0</v>
      </c>
      <c r="Q19" t="s">
        <v>57</v>
      </c>
      <c r="S19">
        <f>'QRM - GG Audit (7-15-20)'!C16</f>
        <v>0</v>
      </c>
      <c r="U19" t="str">
        <f>'QRM - GG Audit (7-15-20)'!E16</f>
        <v>% of Total Points</v>
      </c>
      <c r="V19">
        <f>'QRM - GG Audit (7-15-20)'!F16</f>
        <v>0</v>
      </c>
      <c r="W19">
        <f>'QRM - GG Audit (7-15-20)'!G16</f>
        <v>0</v>
      </c>
      <c r="X19">
        <f>'QRM - GG Audit (7-15-20)'!H16</f>
        <v>0</v>
      </c>
      <c r="Y19">
        <f>'QRM - GG Audit (7-15-20)'!I16</f>
        <v>0.5714285714285714</v>
      </c>
      <c r="Z19">
        <f>'QRM - GG Audit (7-15-20)'!J16</f>
        <v>0</v>
      </c>
      <c r="AA19">
        <f>'QRM - GG Audit (7-15-20)'!K16</f>
        <v>0.5714285714285714</v>
      </c>
      <c r="AB19">
        <f>'QRM - GG Audit (7-15-20)'!L16</f>
        <v>0</v>
      </c>
      <c r="AC19">
        <f>'QRM - GG Audit (7-15-20)'!M16</f>
        <v>0.5714285714285714</v>
      </c>
      <c r="AD19">
        <f>'QRM - GG Audit (7-15-20)'!N16</f>
        <v>0</v>
      </c>
      <c r="AE19">
        <f>'QRM - GG Audit (7-15-20)'!O16</f>
        <v>0</v>
      </c>
      <c r="AF19">
        <f>'QRM - GG Audit (7-15-20)'!P16</f>
        <v>0</v>
      </c>
    </row>
    <row r="20" spans="2:32" ht="15" customHeight="1" x14ac:dyDescent="0.3">
      <c r="B20" s="252" t="str">
        <f>'QRM - GG Audit (7-15-20)'!B21</f>
        <v>Sit to Stand</v>
      </c>
      <c r="C20" s="252">
        <f>'QRM - GG Audit (7-15-20)'!C21</f>
        <v>0</v>
      </c>
      <c r="D20" s="130"/>
      <c r="E20" s="124" t="str">
        <f>'QRM - GG Audit (7-15-20)'!E21</f>
        <v>04</v>
      </c>
      <c r="F20" s="124" t="str">
        <f>'QRM - GG Audit (7-15-20)'!F21</f>
        <v>04</v>
      </c>
      <c r="G20" s="124" t="str">
        <f>'QRM - GG Audit (7-15-20)'!G21</f>
        <v>04</v>
      </c>
      <c r="H20" s="127"/>
      <c r="I20" s="126">
        <f>'QRM - GG Audit (7-15-20)'!I21</f>
        <v>4</v>
      </c>
      <c r="J20" s="126" t="str">
        <f>'QRM - GG Audit (7-15-20)'!J21</f>
        <v>Yes</v>
      </c>
      <c r="K20" s="126">
        <f>'QRM - GG Audit (7-15-20)'!K21</f>
        <v>4</v>
      </c>
      <c r="L20" s="127"/>
      <c r="M20" s="126" t="str">
        <f>'QRM - GG Audit (7-15-20)'!M21</f>
        <v>Met</v>
      </c>
      <c r="N20" s="126">
        <f>'QRM - GG Audit (7-15-20)'!N21</f>
        <v>0</v>
      </c>
      <c r="O20" s="128">
        <f>'QRM - GG Audit (7-15-20)'!O21</f>
        <v>0</v>
      </c>
      <c r="Q20" t="s">
        <v>54</v>
      </c>
      <c r="R20" t="str">
        <f>'QRM - GG Audit (7-15-20)'!B17</f>
        <v>GG Mobility Items</v>
      </c>
      <c r="S20">
        <f>'QRM - GG Audit (7-15-20)'!C17</f>
        <v>0</v>
      </c>
      <c r="U20">
        <f>'QRM - GG Audit (7-15-20)'!E17</f>
        <v>0</v>
      </c>
      <c r="V20">
        <f>'QRM - GG Audit (7-15-20)'!F17</f>
        <v>0</v>
      </c>
      <c r="W20">
        <f>'QRM - GG Audit (7-15-20)'!G17</f>
        <v>0</v>
      </c>
      <c r="X20">
        <f>'QRM - GG Audit (7-15-20)'!H17</f>
        <v>0</v>
      </c>
      <c r="Y20">
        <f>'QRM - GG Audit (7-15-20)'!I17</f>
        <v>0</v>
      </c>
      <c r="Z20">
        <f>'QRM - GG Audit (7-15-20)'!J17</f>
        <v>0</v>
      </c>
      <c r="AA20">
        <f>'QRM - GG Audit (7-15-20)'!K17</f>
        <v>0</v>
      </c>
      <c r="AB20">
        <f>'QRM - GG Audit (7-15-20)'!L17</f>
        <v>0</v>
      </c>
      <c r="AC20">
        <f>'QRM - GG Audit (7-15-20)'!M17</f>
        <v>0</v>
      </c>
      <c r="AD20">
        <f>'QRM - GG Audit (7-15-20)'!N17</f>
        <v>0</v>
      </c>
      <c r="AE20">
        <f>'QRM - GG Audit (7-15-20)'!O17</f>
        <v>0</v>
      </c>
      <c r="AF20">
        <f>'QRM - GG Audit (7-15-20)'!P17</f>
        <v>0</v>
      </c>
    </row>
    <row r="21" spans="2:32" ht="15" customHeight="1" x14ac:dyDescent="0.3">
      <c r="B21" s="252" t="str">
        <f>'QRM - GG Audit (7-15-20)'!B22</f>
        <v>Bed to Chair T/f</v>
      </c>
      <c r="C21" s="252">
        <f>'QRM - GG Audit (7-15-20)'!C22</f>
        <v>0</v>
      </c>
      <c r="D21" s="130"/>
      <c r="E21" s="124" t="str">
        <f>'QRM - GG Audit (7-15-20)'!E22</f>
        <v>04</v>
      </c>
      <c r="F21" s="124" t="str">
        <f>'QRM - GG Audit (7-15-20)'!F22</f>
        <v>04</v>
      </c>
      <c r="G21" s="124" t="str">
        <f>'QRM - GG Audit (7-15-20)'!G22</f>
        <v>04</v>
      </c>
      <c r="H21" s="127"/>
      <c r="I21" s="126">
        <f>'QRM - GG Audit (7-15-20)'!I22</f>
        <v>4</v>
      </c>
      <c r="J21" s="126" t="str">
        <f>'QRM - GG Audit (7-15-20)'!J22</f>
        <v>Yes</v>
      </c>
      <c r="K21" s="126">
        <f>'QRM - GG Audit (7-15-20)'!K22</f>
        <v>4</v>
      </c>
      <c r="L21" s="127"/>
      <c r="M21" s="126" t="str">
        <f>'QRM - GG Audit (7-15-20)'!M22</f>
        <v>Met</v>
      </c>
      <c r="N21" s="126">
        <f>'QRM - GG Audit (7-15-20)'!N22</f>
        <v>0</v>
      </c>
      <c r="O21" s="128">
        <f>'QRM - GG Audit (7-15-20)'!O22</f>
        <v>0</v>
      </c>
      <c r="Q21" t="s">
        <v>54</v>
      </c>
      <c r="R21" t="str">
        <f>'QRM - GG Audit (7-15-20)'!B18</f>
        <v>Roll L/R</v>
      </c>
      <c r="S21">
        <f>'QRM - GG Audit (7-15-20)'!C18</f>
        <v>0</v>
      </c>
      <c r="U21" t="str">
        <f>'QRM - GG Audit (7-15-20)'!E18</f>
        <v>04</v>
      </c>
      <c r="V21" t="str">
        <f>'QRM - GG Audit (7-15-20)'!F18</f>
        <v>04</v>
      </c>
      <c r="W21" t="str">
        <f>'QRM - GG Audit (7-15-20)'!G18</f>
        <v>04</v>
      </c>
      <c r="X21">
        <f>'QRM - GG Audit (7-15-20)'!H18</f>
        <v>0</v>
      </c>
      <c r="Y21">
        <f>'QRM - GG Audit (7-15-20)'!I18</f>
        <v>4</v>
      </c>
      <c r="Z21" t="str">
        <f>'QRM - GG Audit (7-15-20)'!J18</f>
        <v>Yes</v>
      </c>
      <c r="AA21">
        <f>'QRM - GG Audit (7-15-20)'!K18</f>
        <v>4</v>
      </c>
      <c r="AB21">
        <f>'QRM - GG Audit (7-15-20)'!L18</f>
        <v>0</v>
      </c>
      <c r="AC21" t="str">
        <f>'QRM - GG Audit (7-15-20)'!M18</f>
        <v>Met</v>
      </c>
      <c r="AD21">
        <f>'QRM - GG Audit (7-15-20)'!N18</f>
        <v>0</v>
      </c>
      <c r="AE21">
        <f>'QRM - GG Audit (7-15-20)'!O18</f>
        <v>0</v>
      </c>
      <c r="AF21">
        <f>'QRM - GG Audit (7-15-20)'!P18</f>
        <v>0</v>
      </c>
    </row>
    <row r="22" spans="2:32" ht="15" customHeight="1" x14ac:dyDescent="0.3">
      <c r="B22" s="252" t="str">
        <f>'QRM - GG Audit (7-15-20)'!B23</f>
        <v>Toilet T/f</v>
      </c>
      <c r="C22" s="252">
        <f>'QRM - GG Audit (7-15-20)'!C23</f>
        <v>0</v>
      </c>
      <c r="D22" s="130"/>
      <c r="E22" s="124" t="str">
        <f>'QRM - GG Audit (7-15-20)'!E23</f>
        <v>03</v>
      </c>
      <c r="F22" s="124" t="str">
        <f>'QRM - GG Audit (7-15-20)'!F23</f>
        <v>03</v>
      </c>
      <c r="G22" s="124" t="str">
        <f>'QRM - GG Audit (7-15-20)'!G23</f>
        <v>03</v>
      </c>
      <c r="H22" s="127"/>
      <c r="I22" s="126">
        <f>'QRM - GG Audit (7-15-20)'!I23</f>
        <v>3</v>
      </c>
      <c r="J22" s="126" t="str">
        <f>'QRM - GG Audit (7-15-20)'!J23</f>
        <v>Yes</v>
      </c>
      <c r="K22" s="126">
        <f>'QRM - GG Audit (7-15-20)'!K23</f>
        <v>3</v>
      </c>
      <c r="L22" s="127"/>
      <c r="M22" s="126" t="str">
        <f>'QRM - GG Audit (7-15-20)'!M23</f>
        <v>Met</v>
      </c>
      <c r="N22" s="126">
        <f>'QRM - GG Audit (7-15-20)'!N23</f>
        <v>0</v>
      </c>
      <c r="O22" s="128">
        <f>'QRM - GG Audit (7-15-20)'!O23</f>
        <v>0</v>
      </c>
      <c r="Q22" t="s">
        <v>54</v>
      </c>
      <c r="R22" t="str">
        <f>'QRM - GG Audit (7-15-20)'!B19</f>
        <v>Sit to Lying</v>
      </c>
      <c r="S22">
        <f>'QRM - GG Audit (7-15-20)'!C19</f>
        <v>0</v>
      </c>
      <c r="U22" t="str">
        <f>'QRM - GG Audit (7-15-20)'!E19</f>
        <v>05</v>
      </c>
      <c r="V22" t="str">
        <f>'QRM - GG Audit (7-15-20)'!F19</f>
        <v>06</v>
      </c>
      <c r="W22" t="str">
        <f>'QRM - GG Audit (7-15-20)'!G19</f>
        <v>04</v>
      </c>
      <c r="X22">
        <f>'QRM - GG Audit (7-15-20)'!H19</f>
        <v>0</v>
      </c>
      <c r="Y22">
        <f>'QRM - GG Audit (7-15-20)'!I19</f>
        <v>5</v>
      </c>
      <c r="Z22" t="str">
        <f>'QRM - GG Audit (7-15-20)'!J19</f>
        <v>Yes</v>
      </c>
      <c r="AA22">
        <f>'QRM - GG Audit (7-15-20)'!K19</f>
        <v>4</v>
      </c>
      <c r="AB22">
        <f>'QRM - GG Audit (7-15-20)'!L19</f>
        <v>0</v>
      </c>
      <c r="AC22" t="str">
        <f>'QRM - GG Audit (7-15-20)'!M19</f>
        <v>UnMet</v>
      </c>
      <c r="AD22">
        <f>'QRM - GG Audit (7-15-20)'!N19</f>
        <v>-1</v>
      </c>
      <c r="AE22">
        <f>'QRM - GG Audit (7-15-20)'!O19</f>
        <v>-2.9411764705882353E-2</v>
      </c>
      <c r="AF22">
        <f>'QRM - GG Audit (7-15-20)'!P19</f>
        <v>0</v>
      </c>
    </row>
    <row r="23" spans="2:32" x14ac:dyDescent="0.3">
      <c r="B23" s="252" t="str">
        <f>'QRM - GG Audit (7-15-20)'!B24</f>
        <v>Car T/f</v>
      </c>
      <c r="C23" s="252">
        <f>'QRM - GG Audit (7-15-20)'!C24</f>
        <v>0</v>
      </c>
      <c r="D23" s="130"/>
      <c r="E23" s="124">
        <f>'QRM - GG Audit (7-15-20)'!E24</f>
        <v>10</v>
      </c>
      <c r="F23" s="124">
        <f>'QRM - GG Audit (7-15-20)'!F24</f>
        <v>10</v>
      </c>
      <c r="G23" s="124" t="str">
        <f>'QRM - GG Audit (7-15-20)'!G24</f>
        <v>09</v>
      </c>
      <c r="H23" s="127"/>
      <c r="I23" s="126">
        <f>'QRM - GG Audit (7-15-20)'!I24</f>
        <v>1</v>
      </c>
      <c r="J23" s="126" t="str">
        <f>'QRM - GG Audit (7-15-20)'!J24</f>
        <v>No</v>
      </c>
      <c r="K23" s="126">
        <f>'QRM - GG Audit (7-15-20)'!K24</f>
        <v>1</v>
      </c>
      <c r="L23" s="127"/>
      <c r="M23" s="126" t="str">
        <f>'QRM - GG Audit (7-15-20)'!M24</f>
        <v/>
      </c>
      <c r="N23" s="126">
        <f>'QRM - GG Audit (7-15-20)'!N24</f>
        <v>0</v>
      </c>
      <c r="O23" s="128">
        <f>'QRM - GG Audit (7-15-20)'!O24</f>
        <v>0</v>
      </c>
      <c r="Q23" t="s">
        <v>54</v>
      </c>
      <c r="R23" t="str">
        <f>'QRM - GG Audit (7-15-20)'!B20</f>
        <v>Lying to Sit</v>
      </c>
      <c r="S23">
        <f>'QRM - GG Audit (7-15-20)'!C20</f>
        <v>0</v>
      </c>
      <c r="U23" t="str">
        <f>'QRM - GG Audit (7-15-20)'!E20</f>
        <v>04</v>
      </c>
      <c r="V23" t="str">
        <f>'QRM - GG Audit (7-15-20)'!F20</f>
        <v>04</v>
      </c>
      <c r="W23" t="str">
        <f>'QRM - GG Audit (7-15-20)'!G20</f>
        <v>04</v>
      </c>
      <c r="X23">
        <f>'QRM - GG Audit (7-15-20)'!H20</f>
        <v>0</v>
      </c>
      <c r="Y23">
        <f>'QRM - GG Audit (7-15-20)'!I20</f>
        <v>4</v>
      </c>
      <c r="Z23" t="str">
        <f>'QRM - GG Audit (7-15-20)'!J20</f>
        <v>Yes</v>
      </c>
      <c r="AA23">
        <f>'QRM - GG Audit (7-15-20)'!K20</f>
        <v>4</v>
      </c>
      <c r="AB23">
        <f>'QRM - GG Audit (7-15-20)'!L20</f>
        <v>0</v>
      </c>
      <c r="AC23" t="str">
        <f>'QRM - GG Audit (7-15-20)'!M20</f>
        <v>Met</v>
      </c>
      <c r="AD23">
        <f>'QRM - GG Audit (7-15-20)'!N20</f>
        <v>0</v>
      </c>
      <c r="AE23">
        <f>'QRM - GG Audit (7-15-20)'!O20</f>
        <v>0</v>
      </c>
      <c r="AF23">
        <f>'QRM - GG Audit (7-15-20)'!P20</f>
        <v>0</v>
      </c>
    </row>
    <row r="24" spans="2:32" ht="15" customHeight="1" x14ac:dyDescent="0.3">
      <c r="B24" s="252" t="str">
        <f>'QRM - GG Audit (7-15-20)'!B25</f>
        <v>Walk 10 ft</v>
      </c>
      <c r="C24" s="252">
        <f>'QRM - GG Audit (7-15-20)'!C25</f>
        <v>0</v>
      </c>
      <c r="D24" s="130"/>
      <c r="E24" s="124" t="str">
        <f>'QRM - GG Audit (7-15-20)'!E25</f>
        <v>04</v>
      </c>
      <c r="F24" s="124" t="str">
        <f>'QRM - GG Audit (7-15-20)'!F25</f>
        <v>04</v>
      </c>
      <c r="G24" s="124" t="str">
        <f>'QRM - GG Audit (7-15-20)'!G25</f>
        <v>04</v>
      </c>
      <c r="H24" s="127"/>
      <c r="I24" s="126">
        <f>'QRM - GG Audit (7-15-20)'!I25</f>
        <v>4</v>
      </c>
      <c r="J24" s="126" t="str">
        <f>'QRM - GG Audit (7-15-20)'!J25</f>
        <v>Yes</v>
      </c>
      <c r="K24" s="126">
        <f>'QRM - GG Audit (7-15-20)'!K25</f>
        <v>4</v>
      </c>
      <c r="L24" s="127"/>
      <c r="M24" s="126" t="str">
        <f>'QRM - GG Audit (7-15-20)'!M25</f>
        <v>Met</v>
      </c>
      <c r="N24" s="126">
        <f>'QRM - GG Audit (7-15-20)'!N25</f>
        <v>0</v>
      </c>
      <c r="O24" s="128">
        <f>'QRM - GG Audit (7-15-20)'!O25</f>
        <v>0</v>
      </c>
      <c r="Q24" t="s">
        <v>54</v>
      </c>
      <c r="R24" t="str">
        <f>'QRM - GG Audit (7-15-20)'!B21</f>
        <v>Sit to Stand</v>
      </c>
      <c r="S24">
        <f>'QRM - GG Audit (7-15-20)'!C21</f>
        <v>0</v>
      </c>
      <c r="U24" t="str">
        <f>'QRM - GG Audit (7-15-20)'!E21</f>
        <v>04</v>
      </c>
      <c r="V24" t="str">
        <f>'QRM - GG Audit (7-15-20)'!F21</f>
        <v>04</v>
      </c>
      <c r="W24" t="str">
        <f>'QRM - GG Audit (7-15-20)'!G21</f>
        <v>04</v>
      </c>
      <c r="X24">
        <f>'QRM - GG Audit (7-15-20)'!H21</f>
        <v>0</v>
      </c>
      <c r="Y24">
        <f>'QRM - GG Audit (7-15-20)'!I21</f>
        <v>4</v>
      </c>
      <c r="Z24" t="str">
        <f>'QRM - GG Audit (7-15-20)'!J21</f>
        <v>Yes</v>
      </c>
      <c r="AA24">
        <f>'QRM - GG Audit (7-15-20)'!K21</f>
        <v>4</v>
      </c>
      <c r="AB24">
        <f>'QRM - GG Audit (7-15-20)'!L21</f>
        <v>0</v>
      </c>
      <c r="AC24" t="str">
        <f>'QRM - GG Audit (7-15-20)'!M21</f>
        <v>Met</v>
      </c>
      <c r="AD24">
        <f>'QRM - GG Audit (7-15-20)'!N21</f>
        <v>0</v>
      </c>
      <c r="AE24">
        <f>'QRM - GG Audit (7-15-20)'!O21</f>
        <v>0</v>
      </c>
      <c r="AF24">
        <f>'QRM - GG Audit (7-15-20)'!P21</f>
        <v>0</v>
      </c>
    </row>
    <row r="25" spans="2:32" ht="15" customHeight="1" x14ac:dyDescent="0.3">
      <c r="B25" s="252" t="str">
        <f>'QRM - GG Audit (7-15-20)'!B26</f>
        <v>Walk 50 ft w/ 2 turns</v>
      </c>
      <c r="C25" s="252">
        <f>'QRM - GG Audit (7-15-20)'!C26</f>
        <v>0</v>
      </c>
      <c r="D25" s="130"/>
      <c r="E25" s="124" t="str">
        <f>'QRM - GG Audit (7-15-20)'!E26</f>
        <v>04</v>
      </c>
      <c r="F25" s="124" t="str">
        <f>'QRM - GG Audit (7-15-20)'!F26</f>
        <v>04</v>
      </c>
      <c r="G25" s="124" t="str">
        <f>'QRM - GG Audit (7-15-20)'!G26</f>
        <v>04</v>
      </c>
      <c r="H25" s="127"/>
      <c r="I25" s="126">
        <f>'QRM - GG Audit (7-15-20)'!I26</f>
        <v>4</v>
      </c>
      <c r="J25" s="126" t="str">
        <f>'QRM - GG Audit (7-15-20)'!J26</f>
        <v>Yes</v>
      </c>
      <c r="K25" s="126">
        <f>'QRM - GG Audit (7-15-20)'!K26</f>
        <v>4</v>
      </c>
      <c r="L25" s="127"/>
      <c r="M25" s="126" t="str">
        <f>'QRM - GG Audit (7-15-20)'!M26</f>
        <v>Met</v>
      </c>
      <c r="N25" s="126">
        <f>'QRM - GG Audit (7-15-20)'!N26</f>
        <v>0</v>
      </c>
      <c r="O25" s="128">
        <f>'QRM - GG Audit (7-15-20)'!O26</f>
        <v>0</v>
      </c>
      <c r="Q25" t="s">
        <v>54</v>
      </c>
      <c r="R25" t="str">
        <f>'QRM - GG Audit (7-15-20)'!B22</f>
        <v>Bed to Chair T/f</v>
      </c>
      <c r="S25">
        <f>'QRM - GG Audit (7-15-20)'!C22</f>
        <v>0</v>
      </c>
      <c r="U25" t="str">
        <f>'QRM - GG Audit (7-15-20)'!E22</f>
        <v>04</v>
      </c>
      <c r="V25" t="str">
        <f>'QRM - GG Audit (7-15-20)'!F22</f>
        <v>04</v>
      </c>
      <c r="W25" t="str">
        <f>'QRM - GG Audit (7-15-20)'!G22</f>
        <v>04</v>
      </c>
      <c r="X25">
        <f>'QRM - GG Audit (7-15-20)'!H22</f>
        <v>0</v>
      </c>
      <c r="Y25">
        <f>'QRM - GG Audit (7-15-20)'!I22</f>
        <v>4</v>
      </c>
      <c r="Z25" t="str">
        <f>'QRM - GG Audit (7-15-20)'!J22</f>
        <v>Yes</v>
      </c>
      <c r="AA25">
        <f>'QRM - GG Audit (7-15-20)'!K22</f>
        <v>4</v>
      </c>
      <c r="AB25">
        <f>'QRM - GG Audit (7-15-20)'!L22</f>
        <v>0</v>
      </c>
      <c r="AC25" t="str">
        <f>'QRM - GG Audit (7-15-20)'!M22</f>
        <v>Met</v>
      </c>
      <c r="AD25">
        <f>'QRM - GG Audit (7-15-20)'!N22</f>
        <v>0</v>
      </c>
      <c r="AE25">
        <f>'QRM - GG Audit (7-15-20)'!O22</f>
        <v>0</v>
      </c>
      <c r="AF25">
        <f>'QRM - GG Audit (7-15-20)'!P22</f>
        <v>0</v>
      </c>
    </row>
    <row r="26" spans="2:32" ht="15" customHeight="1" x14ac:dyDescent="0.3">
      <c r="B26" s="252" t="str">
        <f>'QRM - GG Audit (7-15-20)'!B27</f>
        <v>Walk 150 ft</v>
      </c>
      <c r="C26" s="252">
        <f>'QRM - GG Audit (7-15-20)'!C27</f>
        <v>0</v>
      </c>
      <c r="D26" s="130"/>
      <c r="E26" s="124" t="str">
        <f>'QRM - GG Audit (7-15-20)'!E27</f>
        <v>04</v>
      </c>
      <c r="F26" s="124" t="str">
        <f>'QRM - GG Audit (7-15-20)'!F27</f>
        <v>04</v>
      </c>
      <c r="G26" s="124" t="str">
        <f>'QRM - GG Audit (7-15-20)'!G27</f>
        <v>04</v>
      </c>
      <c r="H26" s="127"/>
      <c r="I26" s="126">
        <f>'QRM - GG Audit (7-15-20)'!I27</f>
        <v>4</v>
      </c>
      <c r="J26" s="126" t="str">
        <f>'QRM - GG Audit (7-15-20)'!J27</f>
        <v>Yes</v>
      </c>
      <c r="K26" s="126">
        <f>'QRM - GG Audit (7-15-20)'!K27</f>
        <v>4</v>
      </c>
      <c r="L26" s="127"/>
      <c r="M26" s="126" t="str">
        <f>'QRM - GG Audit (7-15-20)'!M27</f>
        <v>Met</v>
      </c>
      <c r="N26" s="126">
        <f>'QRM - GG Audit (7-15-20)'!N27</f>
        <v>0</v>
      </c>
      <c r="O26" s="128">
        <f>'QRM - GG Audit (7-15-20)'!O27</f>
        <v>0</v>
      </c>
      <c r="Q26" t="s">
        <v>54</v>
      </c>
      <c r="R26" t="str">
        <f>'QRM - GG Audit (7-15-20)'!B23</f>
        <v>Toilet T/f</v>
      </c>
      <c r="S26">
        <f>'QRM - GG Audit (7-15-20)'!C23</f>
        <v>0</v>
      </c>
      <c r="U26" t="str">
        <f>'QRM - GG Audit (7-15-20)'!E23</f>
        <v>03</v>
      </c>
      <c r="V26" t="str">
        <f>'QRM - GG Audit (7-15-20)'!F23</f>
        <v>03</v>
      </c>
      <c r="W26" t="str">
        <f>'QRM - GG Audit (7-15-20)'!G23</f>
        <v>03</v>
      </c>
      <c r="X26">
        <f>'QRM - GG Audit (7-15-20)'!H23</f>
        <v>0</v>
      </c>
      <c r="Y26">
        <f>'QRM - GG Audit (7-15-20)'!I23</f>
        <v>3</v>
      </c>
      <c r="Z26" t="str">
        <f>'QRM - GG Audit (7-15-20)'!J23</f>
        <v>Yes</v>
      </c>
      <c r="AA26">
        <f>'QRM - GG Audit (7-15-20)'!K23</f>
        <v>3</v>
      </c>
      <c r="AB26">
        <f>'QRM - GG Audit (7-15-20)'!L23</f>
        <v>0</v>
      </c>
      <c r="AC26" t="str">
        <f>'QRM - GG Audit (7-15-20)'!M23</f>
        <v>Met</v>
      </c>
      <c r="AD26">
        <f>'QRM - GG Audit (7-15-20)'!N23</f>
        <v>0</v>
      </c>
      <c r="AE26">
        <f>'QRM - GG Audit (7-15-20)'!O23</f>
        <v>0</v>
      </c>
      <c r="AF26">
        <f>'QRM - GG Audit (7-15-20)'!P23</f>
        <v>0</v>
      </c>
    </row>
    <row r="27" spans="2:32" ht="15" customHeight="1" x14ac:dyDescent="0.3">
      <c r="B27" s="258" t="str">
        <f>'QRM - GG Audit (7-15-20)'!B28</f>
        <v>Walk 10 ft uneven surfaces</v>
      </c>
      <c r="C27" s="258">
        <f>'QRM - GG Audit (7-15-20)'!C28</f>
        <v>0</v>
      </c>
      <c r="D27" s="130"/>
      <c r="E27" s="124" t="str">
        <f>'QRM - GG Audit (7-15-20)'!E28</f>
        <v>04</v>
      </c>
      <c r="F27" s="124" t="str">
        <f>'QRM - GG Audit (7-15-20)'!F28</f>
        <v>04</v>
      </c>
      <c r="G27" s="124" t="str">
        <f>'QRM - GG Audit (7-15-20)'!G28</f>
        <v>09</v>
      </c>
      <c r="H27" s="127"/>
      <c r="I27" s="126">
        <f>'QRM - GG Audit (7-15-20)'!I28</f>
        <v>4</v>
      </c>
      <c r="J27" s="126" t="str">
        <f>'QRM - GG Audit (7-15-20)'!J28</f>
        <v>Yes</v>
      </c>
      <c r="K27" s="126">
        <f>'QRM - GG Audit (7-15-20)'!K28</f>
        <v>1</v>
      </c>
      <c r="L27" s="127"/>
      <c r="M27" s="126" t="str">
        <f>'QRM - GG Audit (7-15-20)'!M28</f>
        <v>UnMet</v>
      </c>
      <c r="N27" s="126">
        <f>'QRM - GG Audit (7-15-20)'!N28</f>
        <v>-3</v>
      </c>
      <c r="O27" s="128">
        <f>'QRM - GG Audit (7-15-20)'!O28</f>
        <v>-8.8235294117647065E-2</v>
      </c>
      <c r="Q27" t="s">
        <v>54</v>
      </c>
      <c r="R27" t="str">
        <f>'QRM - GG Audit (7-15-20)'!B24</f>
        <v>Car T/f</v>
      </c>
      <c r="S27">
        <f>'QRM - GG Audit (7-15-20)'!C24</f>
        <v>0</v>
      </c>
      <c r="U27">
        <f>'QRM - GG Audit (7-15-20)'!E24</f>
        <v>10</v>
      </c>
      <c r="V27">
        <f>'QRM - GG Audit (7-15-20)'!F24</f>
        <v>10</v>
      </c>
      <c r="W27" t="str">
        <f>'QRM - GG Audit (7-15-20)'!G24</f>
        <v>09</v>
      </c>
      <c r="X27">
        <f>'QRM - GG Audit (7-15-20)'!H24</f>
        <v>0</v>
      </c>
      <c r="Y27">
        <f>'QRM - GG Audit (7-15-20)'!I24</f>
        <v>1</v>
      </c>
      <c r="Z27" t="str">
        <f>'QRM - GG Audit (7-15-20)'!J24</f>
        <v>No</v>
      </c>
      <c r="AA27">
        <f>'QRM - GG Audit (7-15-20)'!K24</f>
        <v>1</v>
      </c>
      <c r="AB27">
        <f>'QRM - GG Audit (7-15-20)'!L24</f>
        <v>0</v>
      </c>
      <c r="AC27" t="str">
        <f>'QRM - GG Audit (7-15-20)'!M24</f>
        <v/>
      </c>
      <c r="AD27">
        <f>'QRM - GG Audit (7-15-20)'!N24</f>
        <v>0</v>
      </c>
      <c r="AE27">
        <f>'QRM - GG Audit (7-15-20)'!O24</f>
        <v>0</v>
      </c>
      <c r="AF27">
        <f>'QRM - GG Audit (7-15-20)'!P24</f>
        <v>0</v>
      </c>
    </row>
    <row r="28" spans="2:32" ht="15" customHeight="1" x14ac:dyDescent="0.3">
      <c r="B28" s="252" t="str">
        <f>'QRM - GG Audit (7-15-20)'!B29</f>
        <v>1 curb/step</v>
      </c>
      <c r="C28" s="252">
        <f>'QRM - GG Audit (7-15-20)'!C29</f>
        <v>0</v>
      </c>
      <c r="D28" s="130"/>
      <c r="E28" s="124" t="str">
        <f>'QRM - GG Audit (7-15-20)'!E29</f>
        <v>03</v>
      </c>
      <c r="F28" s="124" t="str">
        <f>'QRM - GG Audit (7-15-20)'!F29</f>
        <v>04</v>
      </c>
      <c r="G28" s="124" t="str">
        <f>'QRM - GG Audit (7-15-20)'!G29</f>
        <v>09</v>
      </c>
      <c r="H28" s="127"/>
      <c r="I28" s="126">
        <f>'QRM - GG Audit (7-15-20)'!I29</f>
        <v>3</v>
      </c>
      <c r="J28" s="126" t="str">
        <f>'QRM - GG Audit (7-15-20)'!J29</f>
        <v>Yes</v>
      </c>
      <c r="K28" s="126">
        <f>'QRM - GG Audit (7-15-20)'!K29</f>
        <v>1</v>
      </c>
      <c r="L28" s="127"/>
      <c r="M28" s="126" t="str">
        <f>'QRM - GG Audit (7-15-20)'!M29</f>
        <v>UnMet</v>
      </c>
      <c r="N28" s="126">
        <f>'QRM - GG Audit (7-15-20)'!N29</f>
        <v>-2</v>
      </c>
      <c r="O28" s="128">
        <f>'QRM - GG Audit (7-15-20)'!O29</f>
        <v>-5.8823529411764705E-2</v>
      </c>
      <c r="Q28" t="s">
        <v>54</v>
      </c>
      <c r="R28" t="str">
        <f>'QRM - GG Audit (7-15-20)'!B25</f>
        <v>Walk 10 ft</v>
      </c>
      <c r="S28">
        <f>'QRM - GG Audit (7-15-20)'!C25</f>
        <v>0</v>
      </c>
      <c r="U28" t="str">
        <f>'QRM - GG Audit (7-15-20)'!E25</f>
        <v>04</v>
      </c>
      <c r="V28" t="str">
        <f>'QRM - GG Audit (7-15-20)'!F25</f>
        <v>04</v>
      </c>
      <c r="W28" t="str">
        <f>'QRM - GG Audit (7-15-20)'!G25</f>
        <v>04</v>
      </c>
      <c r="X28">
        <f>'QRM - GG Audit (7-15-20)'!H25</f>
        <v>0</v>
      </c>
      <c r="Y28">
        <f>'QRM - GG Audit (7-15-20)'!I25</f>
        <v>4</v>
      </c>
      <c r="Z28" t="str">
        <f>'QRM - GG Audit (7-15-20)'!J25</f>
        <v>Yes</v>
      </c>
      <c r="AA28">
        <f>'QRM - GG Audit (7-15-20)'!K25</f>
        <v>4</v>
      </c>
      <c r="AB28">
        <f>'QRM - GG Audit (7-15-20)'!L25</f>
        <v>0</v>
      </c>
      <c r="AC28" t="str">
        <f>'QRM - GG Audit (7-15-20)'!M25</f>
        <v>Met</v>
      </c>
      <c r="AD28">
        <f>'QRM - GG Audit (7-15-20)'!N25</f>
        <v>0</v>
      </c>
      <c r="AE28">
        <f>'QRM - GG Audit (7-15-20)'!O25</f>
        <v>0</v>
      </c>
      <c r="AF28">
        <f>'QRM - GG Audit (7-15-20)'!P25</f>
        <v>0</v>
      </c>
    </row>
    <row r="29" spans="2:32" x14ac:dyDescent="0.3">
      <c r="B29" s="252" t="str">
        <f>'QRM - GG Audit (7-15-20)'!B30</f>
        <v>4 steps</v>
      </c>
      <c r="C29" s="252">
        <f>'QRM - GG Audit (7-15-20)'!C30</f>
        <v>0</v>
      </c>
      <c r="D29" s="130"/>
      <c r="E29" s="124" t="str">
        <f>'QRM - GG Audit (7-15-20)'!E30</f>
        <v>03</v>
      </c>
      <c r="F29" s="124" t="str">
        <f>'QRM - GG Audit (7-15-20)'!F30</f>
        <v>03</v>
      </c>
      <c r="G29" s="124" t="str">
        <f>'QRM - GG Audit (7-15-20)'!G30</f>
        <v>09</v>
      </c>
      <c r="H29" s="127"/>
      <c r="I29" s="126">
        <f>'QRM - GG Audit (7-15-20)'!I30</f>
        <v>3</v>
      </c>
      <c r="J29" s="126" t="str">
        <f>'QRM - GG Audit (7-15-20)'!J30</f>
        <v>Yes</v>
      </c>
      <c r="K29" s="126">
        <f>'QRM - GG Audit (7-15-20)'!K30</f>
        <v>1</v>
      </c>
      <c r="L29" s="127"/>
      <c r="M29" s="126" t="str">
        <f>'QRM - GG Audit (7-15-20)'!M30</f>
        <v>UnMet</v>
      </c>
      <c r="N29" s="126">
        <f>'QRM - GG Audit (7-15-20)'!N30</f>
        <v>-2</v>
      </c>
      <c r="O29" s="128">
        <f>'QRM - GG Audit (7-15-20)'!O30</f>
        <v>-5.8823529411764705E-2</v>
      </c>
      <c r="Q29" t="s">
        <v>54</v>
      </c>
      <c r="R29" t="str">
        <f>'QRM - GG Audit (7-15-20)'!B26</f>
        <v>Walk 50 ft w/ 2 turns</v>
      </c>
      <c r="S29">
        <f>'QRM - GG Audit (7-15-20)'!C26</f>
        <v>0</v>
      </c>
      <c r="U29" t="str">
        <f>'QRM - GG Audit (7-15-20)'!E26</f>
        <v>04</v>
      </c>
      <c r="V29" t="str">
        <f>'QRM - GG Audit (7-15-20)'!F26</f>
        <v>04</v>
      </c>
      <c r="W29" t="str">
        <f>'QRM - GG Audit (7-15-20)'!G26</f>
        <v>04</v>
      </c>
      <c r="X29">
        <f>'QRM - GG Audit (7-15-20)'!H26</f>
        <v>0</v>
      </c>
      <c r="Y29">
        <f>'QRM - GG Audit (7-15-20)'!I26</f>
        <v>4</v>
      </c>
      <c r="Z29" t="str">
        <f>'QRM - GG Audit (7-15-20)'!J26</f>
        <v>Yes</v>
      </c>
      <c r="AA29">
        <f>'QRM - GG Audit (7-15-20)'!K26</f>
        <v>4</v>
      </c>
      <c r="AB29">
        <f>'QRM - GG Audit (7-15-20)'!L26</f>
        <v>0</v>
      </c>
      <c r="AC29" t="str">
        <f>'QRM - GG Audit (7-15-20)'!M26</f>
        <v>Met</v>
      </c>
      <c r="AD29">
        <f>'QRM - GG Audit (7-15-20)'!N26</f>
        <v>0</v>
      </c>
      <c r="AE29">
        <f>'QRM - GG Audit (7-15-20)'!O26</f>
        <v>0</v>
      </c>
      <c r="AF29">
        <f>'QRM - GG Audit (7-15-20)'!P26</f>
        <v>0</v>
      </c>
    </row>
    <row r="30" spans="2:32" x14ac:dyDescent="0.3">
      <c r="B30" s="252" t="str">
        <f>'QRM - GG Audit (7-15-20)'!B31</f>
        <v>12 steps</v>
      </c>
      <c r="C30" s="252">
        <f>'QRM - GG Audit (7-15-20)'!C31</f>
        <v>0</v>
      </c>
      <c r="D30" s="130"/>
      <c r="E30" s="124">
        <f>'QRM - GG Audit (7-15-20)'!E31</f>
        <v>10</v>
      </c>
      <c r="F30" s="124" t="str">
        <f>'QRM - GG Audit (7-15-20)'!F31</f>
        <v>03</v>
      </c>
      <c r="G30" s="124" t="str">
        <f>'QRM - GG Audit (7-15-20)'!G31</f>
        <v>09</v>
      </c>
      <c r="H30" s="127"/>
      <c r="I30" s="126">
        <f>'QRM - GG Audit (7-15-20)'!I31</f>
        <v>1</v>
      </c>
      <c r="J30" s="126" t="str">
        <f>'QRM - GG Audit (7-15-20)'!J31</f>
        <v>Yes</v>
      </c>
      <c r="K30" s="126">
        <f>'QRM - GG Audit (7-15-20)'!K31</f>
        <v>1</v>
      </c>
      <c r="L30" s="127"/>
      <c r="M30" s="126" t="str">
        <f>'QRM - GG Audit (7-15-20)'!M31</f>
        <v>UnMet</v>
      </c>
      <c r="N30" s="126">
        <f>'QRM - GG Audit (7-15-20)'!N31</f>
        <v>0</v>
      </c>
      <c r="O30" s="128">
        <f>'QRM - GG Audit (7-15-20)'!O31</f>
        <v>0</v>
      </c>
      <c r="Q30" t="s">
        <v>54</v>
      </c>
      <c r="R30" t="str">
        <f>'QRM - GG Audit (7-15-20)'!B27</f>
        <v>Walk 150 ft</v>
      </c>
      <c r="S30">
        <f>'QRM - GG Audit (7-15-20)'!C27</f>
        <v>0</v>
      </c>
      <c r="U30" t="str">
        <f>'QRM - GG Audit (7-15-20)'!E27</f>
        <v>04</v>
      </c>
      <c r="V30" t="str">
        <f>'QRM - GG Audit (7-15-20)'!F27</f>
        <v>04</v>
      </c>
      <c r="W30" t="str">
        <f>'QRM - GG Audit (7-15-20)'!G27</f>
        <v>04</v>
      </c>
      <c r="X30">
        <f>'QRM - GG Audit (7-15-20)'!H27</f>
        <v>0</v>
      </c>
      <c r="Y30">
        <f>'QRM - GG Audit (7-15-20)'!I27</f>
        <v>4</v>
      </c>
      <c r="Z30" t="str">
        <f>'QRM - GG Audit (7-15-20)'!J27</f>
        <v>Yes</v>
      </c>
      <c r="AA30">
        <f>'QRM - GG Audit (7-15-20)'!K27</f>
        <v>4</v>
      </c>
      <c r="AB30">
        <f>'QRM - GG Audit (7-15-20)'!L27</f>
        <v>0</v>
      </c>
      <c r="AC30" t="str">
        <f>'QRM - GG Audit (7-15-20)'!M27</f>
        <v>Met</v>
      </c>
      <c r="AD30">
        <f>'QRM - GG Audit (7-15-20)'!N27</f>
        <v>0</v>
      </c>
      <c r="AE30">
        <f>'QRM - GG Audit (7-15-20)'!O27</f>
        <v>0</v>
      </c>
      <c r="AF30">
        <f>'QRM - GG Audit (7-15-20)'!P27</f>
        <v>0</v>
      </c>
    </row>
    <row r="31" spans="2:32" ht="15" customHeight="1" x14ac:dyDescent="0.3">
      <c r="B31" s="252" t="str">
        <f>'QRM - GG Audit (7-15-20)'!B32</f>
        <v>Picking up object</v>
      </c>
      <c r="C31" s="252">
        <f>'QRM - GG Audit (7-15-20)'!C32</f>
        <v>0</v>
      </c>
      <c r="D31" s="130"/>
      <c r="E31" s="124">
        <f>'QRM - GG Audit (7-15-20)'!E32</f>
        <v>88</v>
      </c>
      <c r="F31" s="124">
        <f>'QRM - GG Audit (7-15-20)'!F32</f>
        <v>10</v>
      </c>
      <c r="G31" s="124" t="str">
        <f>'QRM - GG Audit (7-15-20)'!G32</f>
        <v>03</v>
      </c>
      <c r="H31" s="127"/>
      <c r="I31" s="126">
        <f>'QRM - GG Audit (7-15-20)'!I32</f>
        <v>1</v>
      </c>
      <c r="J31" s="126" t="str">
        <f>'QRM - GG Audit (7-15-20)'!J32</f>
        <v>No</v>
      </c>
      <c r="K31" s="126">
        <f>'QRM - GG Audit (7-15-20)'!K32</f>
        <v>3</v>
      </c>
      <c r="L31" s="127"/>
      <c r="M31" s="126" t="str">
        <f>'QRM - GG Audit (7-15-20)'!M32</f>
        <v/>
      </c>
      <c r="N31" s="126">
        <f>'QRM - GG Audit (7-15-20)'!N32</f>
        <v>2</v>
      </c>
      <c r="O31" s="128">
        <f>'QRM - GG Audit (7-15-20)'!O32</f>
        <v>5.8823529411764705E-2</v>
      </c>
      <c r="Q31" t="s">
        <v>54</v>
      </c>
      <c r="R31" t="str">
        <f>'QRM - GG Audit (7-15-20)'!B28</f>
        <v>Walk 10 ft uneven surfaces</v>
      </c>
      <c r="S31">
        <f>'QRM - GG Audit (7-15-20)'!C28</f>
        <v>0</v>
      </c>
      <c r="U31" t="str">
        <f>'QRM - GG Audit (7-15-20)'!E28</f>
        <v>04</v>
      </c>
      <c r="V31" t="str">
        <f>'QRM - GG Audit (7-15-20)'!F28</f>
        <v>04</v>
      </c>
      <c r="W31" t="str">
        <f>'QRM - GG Audit (7-15-20)'!G28</f>
        <v>09</v>
      </c>
      <c r="X31">
        <f>'QRM - GG Audit (7-15-20)'!H28</f>
        <v>0</v>
      </c>
      <c r="Y31">
        <f>'QRM - GG Audit (7-15-20)'!I28</f>
        <v>4</v>
      </c>
      <c r="Z31" t="str">
        <f>'QRM - GG Audit (7-15-20)'!J28</f>
        <v>Yes</v>
      </c>
      <c r="AA31">
        <f>'QRM - GG Audit (7-15-20)'!K28</f>
        <v>1</v>
      </c>
      <c r="AB31">
        <f>'QRM - GG Audit (7-15-20)'!L28</f>
        <v>0</v>
      </c>
      <c r="AC31" t="str">
        <f>'QRM - GG Audit (7-15-20)'!M28</f>
        <v>UnMet</v>
      </c>
      <c r="AD31">
        <f>'QRM - GG Audit (7-15-20)'!N28</f>
        <v>-3</v>
      </c>
      <c r="AE31">
        <f>'QRM - GG Audit (7-15-20)'!O28</f>
        <v>-8.8235294117647065E-2</v>
      </c>
      <c r="AF31">
        <f>'QRM - GG Audit (7-15-20)'!P28</f>
        <v>0</v>
      </c>
    </row>
    <row r="32" spans="2:32" ht="15" customHeight="1" x14ac:dyDescent="0.3">
      <c r="B32" s="252" t="str">
        <f>'QRM - GG Audit (7-15-20)'!B33</f>
        <v>W/c 50 ft w/ 2 turns</v>
      </c>
      <c r="C32" s="252">
        <f>'QRM - GG Audit (7-15-20)'!C33</f>
        <v>0</v>
      </c>
      <c r="D32" s="130"/>
      <c r="E32" s="124" t="str">
        <f>'QRM - GG Audit (7-15-20)'!E33</f>
        <v>09</v>
      </c>
      <c r="F32" s="124" t="str">
        <f>'QRM - GG Audit (7-15-20)'!F33</f>
        <v>09</v>
      </c>
      <c r="G32" s="124" t="str">
        <f>'QRM - GG Audit (7-15-20)'!G33</f>
        <v>09</v>
      </c>
      <c r="H32" s="127"/>
      <c r="I32" s="126">
        <f>'QRM - GG Audit (7-15-20)'!I33</f>
        <v>1</v>
      </c>
      <c r="J32" s="126" t="str">
        <f>'QRM - GG Audit (7-15-20)'!J33</f>
        <v>No</v>
      </c>
      <c r="K32" s="126">
        <f>'QRM - GG Audit (7-15-20)'!K33</f>
        <v>1</v>
      </c>
      <c r="L32" s="127"/>
      <c r="M32" s="126" t="str">
        <f>'QRM - GG Audit (7-15-20)'!M33</f>
        <v/>
      </c>
      <c r="N32" s="126">
        <f>'QRM - GG Audit (7-15-20)'!N33</f>
        <v>0</v>
      </c>
      <c r="O32" s="128">
        <f>'QRM - GG Audit (7-15-20)'!O33</f>
        <v>0</v>
      </c>
      <c r="Q32" t="s">
        <v>54</v>
      </c>
      <c r="R32" t="str">
        <f>'QRM - GG Audit (7-15-20)'!B29</f>
        <v>1 curb/step</v>
      </c>
      <c r="S32">
        <f>'QRM - GG Audit (7-15-20)'!C29</f>
        <v>0</v>
      </c>
      <c r="U32" t="str">
        <f>'QRM - GG Audit (7-15-20)'!E29</f>
        <v>03</v>
      </c>
      <c r="V32" t="str">
        <f>'QRM - GG Audit (7-15-20)'!F29</f>
        <v>04</v>
      </c>
      <c r="W32" t="str">
        <f>'QRM - GG Audit (7-15-20)'!G29</f>
        <v>09</v>
      </c>
      <c r="X32">
        <f>'QRM - GG Audit (7-15-20)'!H29</f>
        <v>0</v>
      </c>
      <c r="Y32">
        <f>'QRM - GG Audit (7-15-20)'!I29</f>
        <v>3</v>
      </c>
      <c r="Z32" t="str">
        <f>'QRM - GG Audit (7-15-20)'!J29</f>
        <v>Yes</v>
      </c>
      <c r="AA32">
        <f>'QRM - GG Audit (7-15-20)'!K29</f>
        <v>1</v>
      </c>
      <c r="AB32">
        <f>'QRM - GG Audit (7-15-20)'!L29</f>
        <v>0</v>
      </c>
      <c r="AC32" t="str">
        <f>'QRM - GG Audit (7-15-20)'!M29</f>
        <v>UnMet</v>
      </c>
      <c r="AD32">
        <f>'QRM - GG Audit (7-15-20)'!N29</f>
        <v>-2</v>
      </c>
      <c r="AE32">
        <f>'QRM - GG Audit (7-15-20)'!O29</f>
        <v>-5.8823529411764705E-2</v>
      </c>
      <c r="AF32">
        <f>'QRM - GG Audit (7-15-20)'!P29</f>
        <v>0</v>
      </c>
    </row>
    <row r="33" spans="2:32" ht="15" customHeight="1" x14ac:dyDescent="0.3">
      <c r="B33" s="252" t="str">
        <f>'QRM - GG Audit (7-15-20)'!B34</f>
        <v>W/c 150 ft</v>
      </c>
      <c r="C33" s="252">
        <f>'QRM - GG Audit (7-15-20)'!C34</f>
        <v>0</v>
      </c>
      <c r="D33" s="130"/>
      <c r="E33" s="124" t="str">
        <f>'QRM - GG Audit (7-15-20)'!E34</f>
        <v>09</v>
      </c>
      <c r="F33" s="124" t="str">
        <f>'QRM - GG Audit (7-15-20)'!F34</f>
        <v>09</v>
      </c>
      <c r="G33" s="124" t="str">
        <f>'QRM - GG Audit (7-15-20)'!G34</f>
        <v>09</v>
      </c>
      <c r="H33" s="127"/>
      <c r="I33" s="126">
        <f>'QRM - GG Audit (7-15-20)'!I34</f>
        <v>1</v>
      </c>
      <c r="J33" s="126" t="str">
        <f>'QRM - GG Audit (7-15-20)'!J34</f>
        <v>No</v>
      </c>
      <c r="K33" s="126">
        <f>'QRM - GG Audit (7-15-20)'!K34</f>
        <v>1</v>
      </c>
      <c r="L33" s="127"/>
      <c r="M33" s="126" t="str">
        <f>'QRM - GG Audit (7-15-20)'!M34</f>
        <v/>
      </c>
      <c r="N33" s="126">
        <f>'QRM - GG Audit (7-15-20)'!N34</f>
        <v>0</v>
      </c>
      <c r="O33" s="128">
        <f>'QRM - GG Audit (7-15-20)'!O34</f>
        <v>0</v>
      </c>
      <c r="Q33" t="s">
        <v>54</v>
      </c>
      <c r="R33" t="str">
        <f>'QRM - GG Audit (7-15-20)'!B30</f>
        <v>4 steps</v>
      </c>
      <c r="S33">
        <f>'QRM - GG Audit (7-15-20)'!C30</f>
        <v>0</v>
      </c>
      <c r="U33" t="str">
        <f>'QRM - GG Audit (7-15-20)'!E30</f>
        <v>03</v>
      </c>
      <c r="V33" t="str">
        <f>'QRM - GG Audit (7-15-20)'!F30</f>
        <v>03</v>
      </c>
      <c r="W33" t="str">
        <f>'QRM - GG Audit (7-15-20)'!G30</f>
        <v>09</v>
      </c>
      <c r="X33">
        <f>'QRM - GG Audit (7-15-20)'!H30</f>
        <v>0</v>
      </c>
      <c r="Y33">
        <f>'QRM - GG Audit (7-15-20)'!I30</f>
        <v>3</v>
      </c>
      <c r="Z33" t="str">
        <f>'QRM - GG Audit (7-15-20)'!J30</f>
        <v>Yes</v>
      </c>
      <c r="AA33">
        <f>'QRM - GG Audit (7-15-20)'!K30</f>
        <v>1</v>
      </c>
      <c r="AB33">
        <f>'QRM - GG Audit (7-15-20)'!L30</f>
        <v>0</v>
      </c>
      <c r="AC33" t="str">
        <f>'QRM - GG Audit (7-15-20)'!M30</f>
        <v>UnMet</v>
      </c>
      <c r="AD33">
        <f>'QRM - GG Audit (7-15-20)'!N30</f>
        <v>-2</v>
      </c>
      <c r="AE33">
        <f>'QRM - GG Audit (7-15-20)'!O30</f>
        <v>-5.8823529411764705E-2</v>
      </c>
      <c r="AF33">
        <f>'QRM - GG Audit (7-15-20)'!P30</f>
        <v>0</v>
      </c>
    </row>
    <row r="34" spans="2:32" ht="15.6" x14ac:dyDescent="0.3">
      <c r="B34" s="34"/>
      <c r="C34" s="34"/>
      <c r="D34" s="35"/>
      <c r="E34" s="256" t="str">
        <f>'QRM - GG Audit (7-15-20)'!E35</f>
        <v>Mobility Scores</v>
      </c>
      <c r="F34" s="256">
        <f>'QRM - GG Audit (7-15-20)'!F35</f>
        <v>0</v>
      </c>
      <c r="G34" s="256">
        <f>'QRM - GG Audit (7-15-20)'!G35</f>
        <v>0</v>
      </c>
      <c r="H34" s="35"/>
      <c r="I34" s="36">
        <f>'QRM - GG Audit (7-15-20)'!I35</f>
        <v>49</v>
      </c>
      <c r="J34" s="36">
        <f>'QRM - GG Audit (7-15-20)'!J35</f>
        <v>13</v>
      </c>
      <c r="K34" s="36">
        <f>'QRM - GG Audit (7-15-20)'!K35</f>
        <v>43</v>
      </c>
      <c r="L34" s="35"/>
      <c r="M34" s="36">
        <f>'QRM - GG Audit (7-15-20)'!M35</f>
        <v>8</v>
      </c>
      <c r="N34" s="36">
        <f>'QRM - GG Audit (7-15-20)'!N35</f>
        <v>-6</v>
      </c>
      <c r="O34" s="37">
        <f>'QRM - GG Audit (7-15-20)'!O35</f>
        <v>-0.17647058823529413</v>
      </c>
      <c r="Q34" t="s">
        <v>54</v>
      </c>
      <c r="R34" t="str">
        <f>'QRM - GG Audit (7-15-20)'!B31</f>
        <v>12 steps</v>
      </c>
      <c r="S34">
        <f>'QRM - GG Audit (7-15-20)'!C31</f>
        <v>0</v>
      </c>
      <c r="U34">
        <f>'QRM - GG Audit (7-15-20)'!E31</f>
        <v>10</v>
      </c>
      <c r="V34" t="str">
        <f>'QRM - GG Audit (7-15-20)'!F31</f>
        <v>03</v>
      </c>
      <c r="W34" t="str">
        <f>'QRM - GG Audit (7-15-20)'!G31</f>
        <v>09</v>
      </c>
      <c r="X34">
        <f>'QRM - GG Audit (7-15-20)'!H31</f>
        <v>0</v>
      </c>
      <c r="Y34">
        <f>'QRM - GG Audit (7-15-20)'!I31</f>
        <v>1</v>
      </c>
      <c r="Z34" t="str">
        <f>'QRM - GG Audit (7-15-20)'!J31</f>
        <v>Yes</v>
      </c>
      <c r="AA34">
        <f>'QRM - GG Audit (7-15-20)'!K31</f>
        <v>1</v>
      </c>
      <c r="AB34">
        <f>'QRM - GG Audit (7-15-20)'!L31</f>
        <v>0</v>
      </c>
      <c r="AC34" t="str">
        <f>'QRM - GG Audit (7-15-20)'!M31</f>
        <v>UnMet</v>
      </c>
      <c r="AD34">
        <f>'QRM - GG Audit (7-15-20)'!N31</f>
        <v>0</v>
      </c>
      <c r="AE34">
        <f>'QRM - GG Audit (7-15-20)'!O31</f>
        <v>0</v>
      </c>
      <c r="AF34">
        <f>'QRM - GG Audit (7-15-20)'!P31</f>
        <v>0</v>
      </c>
    </row>
    <row r="35" spans="2:32" ht="16.2" thickBot="1" x14ac:dyDescent="0.35">
      <c r="B35" s="38"/>
      <c r="C35" s="38"/>
      <c r="D35" s="35"/>
      <c r="E35" s="257" t="str">
        <f>'QRM - GG Audit (7-15-20)'!E36</f>
        <v>% of Total Points</v>
      </c>
      <c r="F35" s="257">
        <f>'QRM - GG Audit (7-15-20)'!F36</f>
        <v>0</v>
      </c>
      <c r="G35" s="257">
        <f>'QRM - GG Audit (7-15-20)'!G36</f>
        <v>0</v>
      </c>
      <c r="H35" s="35"/>
      <c r="I35" s="39">
        <f>'QRM - GG Audit (7-15-20)'!I36</f>
        <v>0.5444444444444444</v>
      </c>
      <c r="J35" s="39">
        <f>'QRM - GG Audit (7-15-20)'!J36</f>
        <v>0</v>
      </c>
      <c r="K35" s="39">
        <f>'QRM - GG Audit (7-15-20)'!K36</f>
        <v>0.4777777777777778</v>
      </c>
      <c r="L35" s="35"/>
      <c r="M35" s="40">
        <f>'QRM - GG Audit (7-15-20)'!M36</f>
        <v>0.61538461538461542</v>
      </c>
      <c r="N35" s="36">
        <f>'QRM - GG Audit (7-15-20)'!N36</f>
        <v>0</v>
      </c>
      <c r="O35" s="40">
        <f>'QRM - GG Audit (7-15-20)'!O36</f>
        <v>0</v>
      </c>
      <c r="Q35" t="s">
        <v>54</v>
      </c>
      <c r="R35" t="str">
        <f>'QRM - GG Audit (7-15-20)'!B32</f>
        <v>Picking up object</v>
      </c>
      <c r="S35">
        <f>'QRM - GG Audit (7-15-20)'!C32</f>
        <v>0</v>
      </c>
      <c r="U35">
        <f>'QRM - GG Audit (7-15-20)'!E32</f>
        <v>88</v>
      </c>
      <c r="V35">
        <f>'QRM - GG Audit (7-15-20)'!F32</f>
        <v>10</v>
      </c>
      <c r="W35" t="str">
        <f>'QRM - GG Audit (7-15-20)'!G32</f>
        <v>03</v>
      </c>
      <c r="X35">
        <f>'QRM - GG Audit (7-15-20)'!H32</f>
        <v>0</v>
      </c>
      <c r="Y35">
        <f>'QRM - GG Audit (7-15-20)'!I32</f>
        <v>1</v>
      </c>
      <c r="Z35" t="str">
        <f>'QRM - GG Audit (7-15-20)'!J32</f>
        <v>No</v>
      </c>
      <c r="AA35">
        <f>'QRM - GG Audit (7-15-20)'!K32</f>
        <v>3</v>
      </c>
      <c r="AB35">
        <f>'QRM - GG Audit (7-15-20)'!L32</f>
        <v>0</v>
      </c>
      <c r="AC35" t="str">
        <f>'QRM - GG Audit (7-15-20)'!M32</f>
        <v/>
      </c>
      <c r="AD35">
        <f>'QRM - GG Audit (7-15-20)'!N32</f>
        <v>2</v>
      </c>
      <c r="AE35">
        <f>'QRM - GG Audit (7-15-20)'!O32</f>
        <v>5.8823529411764705E-2</v>
      </c>
      <c r="AF35">
        <f>'QRM - GG Audit (7-15-20)'!P32</f>
        <v>0</v>
      </c>
    </row>
    <row r="36" spans="2:32" x14ac:dyDescent="0.3">
      <c r="B36" s="107"/>
      <c r="C36" s="108"/>
      <c r="D36" s="107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10"/>
      <c r="Q36" t="s">
        <v>54</v>
      </c>
      <c r="R36" t="str">
        <f>'QRM - GG Audit (7-15-20)'!B33</f>
        <v>W/c 50 ft w/ 2 turns</v>
      </c>
      <c r="S36">
        <f>'QRM - GG Audit (7-15-20)'!C33</f>
        <v>0</v>
      </c>
      <c r="U36" t="str">
        <f>'QRM - GG Audit (7-15-20)'!E33</f>
        <v>09</v>
      </c>
      <c r="V36" t="str">
        <f>'QRM - GG Audit (7-15-20)'!F33</f>
        <v>09</v>
      </c>
      <c r="W36" t="str">
        <f>'QRM - GG Audit (7-15-20)'!G33</f>
        <v>09</v>
      </c>
      <c r="X36">
        <f>'QRM - GG Audit (7-15-20)'!H33</f>
        <v>0</v>
      </c>
      <c r="Y36">
        <f>'QRM - GG Audit (7-15-20)'!I33</f>
        <v>1</v>
      </c>
      <c r="Z36" t="str">
        <f>'QRM - GG Audit (7-15-20)'!J33</f>
        <v>No</v>
      </c>
      <c r="AA36">
        <f>'QRM - GG Audit (7-15-20)'!K33</f>
        <v>1</v>
      </c>
      <c r="AB36">
        <f>'QRM - GG Audit (7-15-20)'!L33</f>
        <v>0</v>
      </c>
      <c r="AC36" t="str">
        <f>'QRM - GG Audit (7-15-20)'!M33</f>
        <v/>
      </c>
      <c r="AD36">
        <f>'QRM - GG Audit (7-15-20)'!N33</f>
        <v>0</v>
      </c>
      <c r="AE36">
        <f>'QRM - GG Audit (7-15-20)'!O33</f>
        <v>0</v>
      </c>
      <c r="AF36">
        <f>'QRM - GG Audit (7-15-20)'!P33</f>
        <v>0</v>
      </c>
    </row>
    <row r="37" spans="2:32" x14ac:dyDescent="0.3">
      <c r="Q37" t="s">
        <v>54</v>
      </c>
      <c r="R37" t="str">
        <f>'QRM - GG Audit (7-15-20)'!B34</f>
        <v>W/c 150 ft</v>
      </c>
      <c r="S37">
        <f>'QRM - GG Audit (7-15-20)'!C34</f>
        <v>0</v>
      </c>
      <c r="U37" t="str">
        <f>'QRM - GG Audit (7-15-20)'!E34</f>
        <v>09</v>
      </c>
      <c r="V37" t="str">
        <f>'QRM - GG Audit (7-15-20)'!F34</f>
        <v>09</v>
      </c>
      <c r="W37" t="str">
        <f>'QRM - GG Audit (7-15-20)'!G34</f>
        <v>09</v>
      </c>
      <c r="X37">
        <f>'QRM - GG Audit (7-15-20)'!H34</f>
        <v>0</v>
      </c>
      <c r="Y37">
        <f>'QRM - GG Audit (7-15-20)'!I34</f>
        <v>1</v>
      </c>
      <c r="Z37" t="str">
        <f>'QRM - GG Audit (7-15-20)'!J34</f>
        <v>No</v>
      </c>
      <c r="AA37">
        <f>'QRM - GG Audit (7-15-20)'!K34</f>
        <v>1</v>
      </c>
      <c r="AB37">
        <f>'QRM - GG Audit (7-15-20)'!L34</f>
        <v>0</v>
      </c>
      <c r="AC37" t="str">
        <f>'QRM - GG Audit (7-15-20)'!M34</f>
        <v/>
      </c>
      <c r="AD37">
        <f>'QRM - GG Audit (7-15-20)'!N34</f>
        <v>0</v>
      </c>
      <c r="AE37">
        <f>'QRM - GG Audit (7-15-20)'!O34</f>
        <v>0</v>
      </c>
      <c r="AF37">
        <f>'QRM - GG Audit (7-15-20)'!P34</f>
        <v>0</v>
      </c>
    </row>
    <row r="38" spans="2:32" x14ac:dyDescent="0.3">
      <c r="Q38" t="s">
        <v>88</v>
      </c>
      <c r="R38">
        <f>'QRM - GG Audit (7-15-20)'!B35</f>
        <v>0</v>
      </c>
      <c r="S38">
        <f>'QRM - GG Audit (7-15-20)'!C35</f>
        <v>0</v>
      </c>
      <c r="U38" t="str">
        <f>'QRM - GG Audit (7-15-20)'!E35</f>
        <v>Mobility Scores</v>
      </c>
      <c r="V38">
        <f>'QRM - GG Audit (7-15-20)'!F35</f>
        <v>0</v>
      </c>
      <c r="W38">
        <f>'QRM - GG Audit (7-15-20)'!G35</f>
        <v>0</v>
      </c>
      <c r="X38">
        <f>'QRM - GG Audit (7-15-20)'!H35</f>
        <v>0</v>
      </c>
      <c r="Y38">
        <f>'QRM - GG Audit (7-15-20)'!I35</f>
        <v>49</v>
      </c>
      <c r="Z38">
        <f>'QRM - GG Audit (7-15-20)'!J35</f>
        <v>13</v>
      </c>
      <c r="AA38">
        <f>'QRM - GG Audit (7-15-20)'!K35</f>
        <v>43</v>
      </c>
      <c r="AB38">
        <f>'QRM - GG Audit (7-15-20)'!L35</f>
        <v>0</v>
      </c>
      <c r="AC38">
        <f>'QRM - GG Audit (7-15-20)'!M35</f>
        <v>8</v>
      </c>
      <c r="AD38">
        <f>'QRM - GG Audit (7-15-20)'!N35</f>
        <v>-6</v>
      </c>
      <c r="AE38">
        <f>'QRM - GG Audit (7-15-20)'!O35</f>
        <v>-0.17647058823529413</v>
      </c>
      <c r="AF38">
        <f>'QRM - GG Audit (7-15-20)'!P35</f>
        <v>0</v>
      </c>
    </row>
    <row r="39" spans="2:32" x14ac:dyDescent="0.3">
      <c r="Q39" t="s">
        <v>57</v>
      </c>
      <c r="R39">
        <f>'QRM - GG Audit (7-15-20)'!B36</f>
        <v>0</v>
      </c>
      <c r="S39">
        <f>'QRM - GG Audit (7-15-20)'!C36</f>
        <v>0</v>
      </c>
      <c r="U39" t="str">
        <f>'QRM - GG Audit (7-15-20)'!E36</f>
        <v>% of Total Points</v>
      </c>
      <c r="V39">
        <f>'QRM - GG Audit (7-15-20)'!F36</f>
        <v>0</v>
      </c>
      <c r="W39">
        <f>'QRM - GG Audit (7-15-20)'!G36</f>
        <v>0</v>
      </c>
      <c r="X39">
        <f>'QRM - GG Audit (7-15-20)'!H36</f>
        <v>0</v>
      </c>
      <c r="Y39">
        <f>'QRM - GG Audit (7-15-20)'!I36</f>
        <v>0.5444444444444444</v>
      </c>
      <c r="Z39">
        <f>'QRM - GG Audit (7-15-20)'!J36</f>
        <v>0</v>
      </c>
      <c r="AA39">
        <f>'QRM - GG Audit (7-15-20)'!K36</f>
        <v>0.4777777777777778</v>
      </c>
      <c r="AB39">
        <f>'QRM - GG Audit (7-15-20)'!L36</f>
        <v>0</v>
      </c>
      <c r="AC39">
        <f>'QRM - GG Audit (7-15-20)'!M36</f>
        <v>0.61538461538461542</v>
      </c>
      <c r="AD39">
        <f>'QRM - GG Audit (7-15-20)'!N36</f>
        <v>0</v>
      </c>
      <c r="AE39">
        <f>'QRM - GG Audit (7-15-20)'!O36</f>
        <v>0</v>
      </c>
      <c r="AF39">
        <f>'QRM - GG Audit (7-15-20)'!P36</f>
        <v>0</v>
      </c>
    </row>
    <row r="42" spans="2:32" x14ac:dyDescent="0.3">
      <c r="Q42" t="str" cm="1">
        <f t="array" ref="Q42:AD44">July_PatientInfo</f>
        <v>Facility:</v>
      </c>
      <c r="R42" t="str">
        <v xml:space="preserve"> Example Facility</v>
      </c>
      <c r="S42">
        <v>0</v>
      </c>
      <c r="T42">
        <v>0</v>
      </c>
      <c r="U42" t="str">
        <v>QRM ID:</v>
      </c>
      <c r="V42">
        <v>0</v>
      </c>
      <c r="W42">
        <v>0</v>
      </c>
      <c r="X42">
        <v>22310</v>
      </c>
      <c r="Y42">
        <v>0</v>
      </c>
      <c r="Z42" t="str">
        <v>Audit Date:</v>
      </c>
      <c r="AA42">
        <v>0</v>
      </c>
      <c r="AB42">
        <v>0</v>
      </c>
      <c r="AC42">
        <v>44048</v>
      </c>
      <c r="AD42">
        <v>0</v>
      </c>
    </row>
    <row r="43" spans="2:32" x14ac:dyDescent="0.3">
      <c r="Q43" t="str">
        <v>Patient's 
First Name:</v>
      </c>
      <c r="R43" t="str">
        <v>Case</v>
      </c>
      <c r="S43">
        <v>0</v>
      </c>
      <c r="T43">
        <v>0</v>
      </c>
      <c r="U43" t="str">
        <v>Patient's
Last Name:</v>
      </c>
      <c r="V43">
        <v>0</v>
      </c>
      <c r="W43">
        <v>0</v>
      </c>
      <c r="X43" t="str">
        <v>Study</v>
      </c>
      <c r="Y43">
        <v>0</v>
      </c>
      <c r="Z43" t="str">
        <v>PDPM HIPPS:</v>
      </c>
      <c r="AA43">
        <v>0</v>
      </c>
      <c r="AB43">
        <v>0</v>
      </c>
      <c r="AC43" t="str">
        <v>KBXE1</v>
      </c>
      <c r="AD43">
        <v>0</v>
      </c>
    </row>
    <row r="44" spans="2:32" x14ac:dyDescent="0.3">
      <c r="Q44" t="str">
        <v>Admit Date:</v>
      </c>
      <c r="R44">
        <v>43994</v>
      </c>
      <c r="S44">
        <v>0</v>
      </c>
      <c r="T44">
        <v>0</v>
      </c>
      <c r="U44" t="str">
        <v>Last Cover Day:</v>
      </c>
      <c r="V44">
        <v>0</v>
      </c>
      <c r="W44">
        <v>0</v>
      </c>
      <c r="X44">
        <v>44027</v>
      </c>
      <c r="Y44">
        <v>0</v>
      </c>
      <c r="Z44" t="str">
        <v>LOS:</v>
      </c>
      <c r="AA44">
        <v>0</v>
      </c>
      <c r="AB44">
        <v>0</v>
      </c>
      <c r="AC44">
        <v>34</v>
      </c>
      <c r="AD44">
        <v>0</v>
      </c>
    </row>
    <row r="47" spans="2:32" ht="28.8" x14ac:dyDescent="0.3">
      <c r="Q47" s="230" t="s">
        <v>25</v>
      </c>
      <c r="R47" t="s">
        <v>2</v>
      </c>
      <c r="S47" s="231" t="s">
        <v>3</v>
      </c>
    </row>
    <row r="50" spans="17:37" x14ac:dyDescent="0.3">
      <c r="Q50" s="230" t="s">
        <v>145</v>
      </c>
      <c r="R50" t="s">
        <v>146</v>
      </c>
      <c r="T50" s="230" t="s">
        <v>27</v>
      </c>
      <c r="U50" s="230" t="s">
        <v>31</v>
      </c>
      <c r="V50" s="230" t="s">
        <v>32</v>
      </c>
      <c r="W50" s="230" t="s">
        <v>33</v>
      </c>
      <c r="X50" s="230" t="s">
        <v>30</v>
      </c>
      <c r="Y50" s="230" t="s">
        <v>122</v>
      </c>
      <c r="Z50" s="230" t="s">
        <v>123</v>
      </c>
      <c r="AA50" s="230" t="s">
        <v>124</v>
      </c>
      <c r="AB50" s="230" t="s">
        <v>125</v>
      </c>
      <c r="AC50" s="230" t="s">
        <v>15</v>
      </c>
      <c r="AD50" s="230" t="s">
        <v>16</v>
      </c>
      <c r="AE50" s="230" t="s">
        <v>17</v>
      </c>
      <c r="AF50" s="230" t="s">
        <v>18</v>
      </c>
      <c r="AG50" s="230" t="s">
        <v>126</v>
      </c>
      <c r="AH50" s="230" t="s">
        <v>20</v>
      </c>
      <c r="AI50" s="230" t="s">
        <v>21</v>
      </c>
      <c r="AJ50" s="230" t="s">
        <v>22</v>
      </c>
      <c r="AK50" s="230" t="s">
        <v>23</v>
      </c>
    </row>
    <row r="53" spans="17:37" ht="15" customHeight="1" x14ac:dyDescent="0.3">
      <c r="T53" s="232"/>
      <c r="U53" s="233"/>
    </row>
    <row r="54" spans="17:37" x14ac:dyDescent="0.3">
      <c r="S54" s="234" t="s">
        <v>8</v>
      </c>
      <c r="T54" s="235"/>
      <c r="U54" s="236"/>
    </row>
    <row r="55" spans="17:37" x14ac:dyDescent="0.3">
      <c r="Q55" t="s">
        <v>147</v>
      </c>
      <c r="S55" s="231" t="s">
        <v>12</v>
      </c>
      <c r="T55" s="232"/>
      <c r="U55" s="233"/>
    </row>
    <row r="56" spans="17:37" x14ac:dyDescent="0.3">
      <c r="Q56" t="s">
        <v>11</v>
      </c>
    </row>
  </sheetData>
  <sheetProtection algorithmName="SHA-512" hashValue="kkkR30bZ1Ri+nfo4nHvGOUIrtXMGsQ2YSL7A0s3bhdyrd2xBtDchl+Jss7ZQexB2xwX1S12+g4jj5rQyfNaOQA==" saltValue="larjdWIsRXsBvaxw9DcYxQ==" spinCount="100000" sheet="1" objects="1" scenarios="1"/>
  <mergeCells count="46">
    <mergeCell ref="N3:O3"/>
    <mergeCell ref="B5:C5"/>
    <mergeCell ref="C1:E1"/>
    <mergeCell ref="F1:G1"/>
    <mergeCell ref="I1:J1"/>
    <mergeCell ref="K1:M1"/>
    <mergeCell ref="N1:O1"/>
    <mergeCell ref="C2:E2"/>
    <mergeCell ref="F2:G2"/>
    <mergeCell ref="I2:J2"/>
    <mergeCell ref="K2:M2"/>
    <mergeCell ref="N2:O2"/>
    <mergeCell ref="B11:C11"/>
    <mergeCell ref="C3:E3"/>
    <mergeCell ref="F3:G3"/>
    <mergeCell ref="I3:J3"/>
    <mergeCell ref="K3:M3"/>
    <mergeCell ref="B6:C6"/>
    <mergeCell ref="B7:C7"/>
    <mergeCell ref="B8:C8"/>
    <mergeCell ref="B9:C9"/>
    <mergeCell ref="B10:C10"/>
    <mergeCell ref="B23:C23"/>
    <mergeCell ref="B12:C12"/>
    <mergeCell ref="B13:C13"/>
    <mergeCell ref="E14:G14"/>
    <mergeCell ref="E15:G15"/>
    <mergeCell ref="B16:C16"/>
    <mergeCell ref="B17:C17"/>
    <mergeCell ref="B18:C18"/>
    <mergeCell ref="B19:C19"/>
    <mergeCell ref="B20:C20"/>
    <mergeCell ref="B21:C21"/>
    <mergeCell ref="B22:C22"/>
    <mergeCell ref="E35:G35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E34:G34"/>
  </mergeCells>
  <conditionalFormatting sqref="E7:E13 G7:G13 E17:E33 G17:G33">
    <cfRule type="cellIs" dxfId="5" priority="2" operator="equal">
      <formula>"-Dash"</formula>
    </cfRule>
  </conditionalFormatting>
  <conditionalFormatting sqref="A1:AM133">
    <cfRule type="expression" dxfId="4" priority="1" stopIfTrue="1">
      <formula>$A$1&lt;&gt;"css"</formula>
    </cfRule>
  </conditionalFormatting>
  <dataValidations disablePrompts="1" count="1">
    <dataValidation type="date" allowBlank="1" showInputMessage="1" showErrorMessage="1" sqref="S54" xr:uid="{B782CEE9-B49B-4003-9BB5-AD1E2E134505}">
      <formula1>43466</formula1>
      <formula2>44196</formula2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E3C16778-942E-4B06-9FA2-EF98D4D1428E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Triangles" iconId="1"/>
              <x14:cfIcon iconSet="3Arrows" iconId="2"/>
            </x14:iconSet>
          </x14:cfRule>
          <xm:sqref>N7:N13 N17:N33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DFD26-8F67-4666-A68B-3CAA33E360AC}">
  <sheetPr published="0"/>
  <dimension ref="B2:AF33"/>
  <sheetViews>
    <sheetView workbookViewId="0">
      <selection activeCell="A14" sqref="A14"/>
    </sheetView>
  </sheetViews>
  <sheetFormatPr defaultRowHeight="14.4" x14ac:dyDescent="0.3"/>
  <cols>
    <col min="11" max="11" width="32.33203125" customWidth="1"/>
  </cols>
  <sheetData>
    <row r="2" spans="2:32" ht="30" customHeight="1" x14ac:dyDescent="0.3">
      <c r="B2" s="230" t="s">
        <v>25</v>
      </c>
      <c r="C2" t="s">
        <v>2</v>
      </c>
      <c r="D2" s="231" t="s">
        <v>3</v>
      </c>
      <c r="E2" s="230" t="s">
        <v>145</v>
      </c>
      <c r="F2" t="s">
        <v>146</v>
      </c>
      <c r="G2" s="230" t="s">
        <v>30</v>
      </c>
      <c r="H2" s="230" t="s">
        <v>31</v>
      </c>
      <c r="I2" s="230" t="s">
        <v>32</v>
      </c>
      <c r="J2" s="230" t="s">
        <v>33</v>
      </c>
      <c r="L2" s="230" t="s">
        <v>15</v>
      </c>
      <c r="M2" s="230" t="s">
        <v>16</v>
      </c>
      <c r="N2" s="230" t="s">
        <v>17</v>
      </c>
      <c r="O2" s="230" t="s">
        <v>18</v>
      </c>
      <c r="P2" s="230" t="s">
        <v>126</v>
      </c>
      <c r="Q2" s="230" t="s">
        <v>20</v>
      </c>
      <c r="R2" s="230" t="s">
        <v>21</v>
      </c>
      <c r="S2" s="230" t="s">
        <v>22</v>
      </c>
      <c r="T2" s="230" t="s">
        <v>23</v>
      </c>
      <c r="W2" s="230" t="s">
        <v>148</v>
      </c>
      <c r="X2" s="230" t="s">
        <v>15</v>
      </c>
      <c r="Y2" s="230" t="s">
        <v>16</v>
      </c>
      <c r="Z2" s="230" t="s">
        <v>17</v>
      </c>
      <c r="AA2" s="230" t="s">
        <v>18</v>
      </c>
      <c r="AB2" s="230" t="s">
        <v>126</v>
      </c>
      <c r="AC2" s="230" t="s">
        <v>20</v>
      </c>
      <c r="AD2" s="230" t="s">
        <v>21</v>
      </c>
      <c r="AE2" s="230" t="s">
        <v>22</v>
      </c>
      <c r="AF2" s="230" t="s">
        <v>23</v>
      </c>
    </row>
    <row r="3" spans="2:32" ht="19.5" customHeight="1" x14ac:dyDescent="0.3">
      <c r="J3" s="240" t="s">
        <v>127</v>
      </c>
      <c r="K3" s="240" t="str">
        <f>'QRM - GG Audit (7-15-20)'!B6</f>
        <v>GG Self-Care Items</v>
      </c>
      <c r="L3" s="237">
        <f>'QRM - GG Audit (7-15-20)'!D6</f>
        <v>0</v>
      </c>
      <c r="M3" s="237" t="str">
        <f>'QRM - GG Audit (7-15-20)'!E6</f>
        <v>Admit Code</v>
      </c>
      <c r="N3" s="237" t="str">
        <f>'QRM - GG Audit (7-15-20)'!F6</f>
        <v>Goal Code</v>
      </c>
      <c r="O3" s="237" t="str">
        <f>'QRM - GG Audit (7-15-20)'!G6</f>
        <v>D/C Code</v>
      </c>
      <c r="P3" s="237">
        <f>'QRM - GG Audit (7-15-20)'!H6</f>
        <v>0</v>
      </c>
      <c r="Q3" s="237" t="str">
        <f>'QRM - GG Audit (7-15-20)'!I6</f>
        <v>Admit Score</v>
      </c>
      <c r="R3" s="237" t="str">
        <f>'QRM - GG Audit (7-15-20)'!J6</f>
        <v>Goal 
Y/N</v>
      </c>
      <c r="S3" s="239" t="str">
        <f>'QRM - GG Audit (7-15-20)'!K6</f>
        <v>D/C Score</v>
      </c>
      <c r="T3" s="238">
        <f>'QRM - GG Audit (7-15-20)'!L6</f>
        <v>0</v>
      </c>
      <c r="U3" t="str">
        <f>'QRM - GG Audit (7-15-20)'!M6</f>
        <v>Goal Met</v>
      </c>
      <c r="V3" t="str">
        <f>'QRM - GG Audit (7-15-20)'!N6</f>
        <v>Change Score</v>
      </c>
      <c r="W3" t="str">
        <f>'QRM - GG Audit (7-15-20)'!O6</f>
        <v>Change per Day</v>
      </c>
    </row>
    <row r="4" spans="2:32" ht="18.75" customHeight="1" x14ac:dyDescent="0.3">
      <c r="J4" s="240" t="s">
        <v>127</v>
      </c>
      <c r="K4" s="240" t="str">
        <f>'QRM - GG Audit (7-15-20)'!B7</f>
        <v>GG Self-Care Items</v>
      </c>
      <c r="L4" s="237">
        <f>'QRM - GG Audit (7-15-20)'!D7</f>
        <v>0</v>
      </c>
      <c r="M4" s="237">
        <f>'QRM - GG Audit (7-15-20)'!E7</f>
        <v>0</v>
      </c>
      <c r="N4" s="237">
        <f>'QRM - GG Audit (7-15-20)'!F7</f>
        <v>0</v>
      </c>
      <c r="O4" s="237">
        <f>'QRM - GG Audit (7-15-20)'!G7</f>
        <v>0</v>
      </c>
      <c r="P4" s="237">
        <f>'QRM - GG Audit (7-15-20)'!H7</f>
        <v>0</v>
      </c>
      <c r="Q4" s="237">
        <f>'QRM - GG Audit (7-15-20)'!I7</f>
        <v>0</v>
      </c>
      <c r="R4" s="237">
        <f>'QRM - GG Audit (7-15-20)'!J7</f>
        <v>0</v>
      </c>
      <c r="S4" s="239">
        <f>'QRM - GG Audit (7-15-20)'!K7</f>
        <v>0</v>
      </c>
      <c r="T4" s="238">
        <f>'QRM - GG Audit (7-15-20)'!L7</f>
        <v>0</v>
      </c>
      <c r="U4">
        <f>'QRM - GG Audit (7-15-20)'!M7</f>
        <v>0</v>
      </c>
      <c r="V4">
        <f>'QRM - GG Audit (7-15-20)'!N7</f>
        <v>0</v>
      </c>
      <c r="W4">
        <f>'QRM - GG Audit (7-15-20)'!O7</f>
        <v>0</v>
      </c>
    </row>
    <row r="5" spans="2:32" ht="18.75" customHeight="1" x14ac:dyDescent="0.3">
      <c r="J5" s="240" t="s">
        <v>127</v>
      </c>
      <c r="K5" s="240" t="str">
        <f>'QRM - GG Audit (7-15-20)'!B8</f>
        <v>Eating</v>
      </c>
      <c r="L5" s="237">
        <f>'QRM - GG Audit (7-15-20)'!D8</f>
        <v>0</v>
      </c>
      <c r="M5" s="237" t="str">
        <f>'QRM - GG Audit (7-15-20)'!E8</f>
        <v>05</v>
      </c>
      <c r="N5" s="237" t="str">
        <f>'QRM - GG Audit (7-15-20)'!F8</f>
        <v>06</v>
      </c>
      <c r="O5" s="237" t="str">
        <f>'QRM - GG Audit (7-15-20)'!G8</f>
        <v>05</v>
      </c>
      <c r="P5" s="237">
        <f>'QRM - GG Audit (7-15-20)'!H8</f>
        <v>0</v>
      </c>
      <c r="Q5" s="237">
        <f>'QRM - GG Audit (7-15-20)'!I8</f>
        <v>5</v>
      </c>
      <c r="R5" s="237" t="str">
        <f>'QRM - GG Audit (7-15-20)'!J8</f>
        <v>Yes</v>
      </c>
      <c r="S5" s="239">
        <f>'QRM - GG Audit (7-15-20)'!K8</f>
        <v>5</v>
      </c>
      <c r="T5" s="238">
        <f>'QRM - GG Audit (7-15-20)'!L8</f>
        <v>0</v>
      </c>
      <c r="U5" t="str">
        <f>'QRM - GG Audit (7-15-20)'!M8</f>
        <v>UnMet</v>
      </c>
      <c r="V5">
        <f>'QRM - GG Audit (7-15-20)'!N8</f>
        <v>0</v>
      </c>
      <c r="W5">
        <f>'QRM - GG Audit (7-15-20)'!O8</f>
        <v>0</v>
      </c>
    </row>
    <row r="6" spans="2:32" ht="18.75" customHeight="1" x14ac:dyDescent="0.3">
      <c r="J6" s="240" t="s">
        <v>127</v>
      </c>
      <c r="K6" s="240" t="str">
        <f>'QRM - GG Audit (7-15-20)'!B9</f>
        <v>Oral Hygiene</v>
      </c>
      <c r="L6" s="237">
        <f>'QRM - GG Audit (7-15-20)'!D9</f>
        <v>0</v>
      </c>
      <c r="M6" s="237" t="str">
        <f>'QRM - GG Audit (7-15-20)'!E9</f>
        <v>05</v>
      </c>
      <c r="N6" s="237" t="str">
        <f>'QRM - GG Audit (7-15-20)'!F9</f>
        <v>06</v>
      </c>
      <c r="O6" s="237" t="str">
        <f>'QRM - GG Audit (7-15-20)'!G9</f>
        <v>04</v>
      </c>
      <c r="P6" s="237">
        <f>'QRM - GG Audit (7-15-20)'!H9</f>
        <v>0</v>
      </c>
      <c r="Q6" s="237">
        <f>'QRM - GG Audit (7-15-20)'!I9</f>
        <v>5</v>
      </c>
      <c r="R6" s="237" t="str">
        <f>'QRM - GG Audit (7-15-20)'!J9</f>
        <v>Yes</v>
      </c>
      <c r="S6" s="239">
        <f>'QRM - GG Audit (7-15-20)'!K9</f>
        <v>4</v>
      </c>
      <c r="T6" s="238">
        <f>'QRM - GG Audit (7-15-20)'!L9</f>
        <v>0</v>
      </c>
      <c r="U6" t="str">
        <f>'QRM - GG Audit (7-15-20)'!M9</f>
        <v>UnMet</v>
      </c>
      <c r="V6">
        <f>'QRM - GG Audit (7-15-20)'!N9</f>
        <v>-1</v>
      </c>
      <c r="W6">
        <f>'QRM - GG Audit (7-15-20)'!O9</f>
        <v>-2.9411764705882353E-2</v>
      </c>
    </row>
    <row r="7" spans="2:32" ht="18.75" customHeight="1" x14ac:dyDescent="0.3">
      <c r="J7" s="240" t="s">
        <v>127</v>
      </c>
      <c r="K7" s="240" t="str">
        <f>'QRM - GG Audit (7-15-20)'!B10</f>
        <v>Toilet Hygiene</v>
      </c>
      <c r="L7" s="237">
        <f>'QRM - GG Audit (7-15-20)'!D10</f>
        <v>0</v>
      </c>
      <c r="M7" s="237" t="str">
        <f>'QRM - GG Audit (7-15-20)'!E10</f>
        <v>03</v>
      </c>
      <c r="N7" s="237" t="str">
        <f>'QRM - GG Audit (7-15-20)'!F10</f>
        <v>06</v>
      </c>
      <c r="O7" s="237" t="str">
        <f>'QRM - GG Audit (7-15-20)'!G10</f>
        <v>03</v>
      </c>
      <c r="P7" s="237">
        <f>'QRM - GG Audit (7-15-20)'!H10</f>
        <v>0</v>
      </c>
      <c r="Q7" s="237">
        <f>'QRM - GG Audit (7-15-20)'!I10</f>
        <v>3</v>
      </c>
      <c r="R7" s="237" t="str">
        <f>'QRM - GG Audit (7-15-20)'!J10</f>
        <v>Yes</v>
      </c>
      <c r="S7" s="239">
        <f>'QRM - GG Audit (7-15-20)'!K10</f>
        <v>3</v>
      </c>
      <c r="T7" s="238">
        <f>'QRM - GG Audit (7-15-20)'!L10</f>
        <v>0</v>
      </c>
      <c r="U7" t="str">
        <f>'QRM - GG Audit (7-15-20)'!M10</f>
        <v>UnMet</v>
      </c>
      <c r="V7">
        <f>'QRM - GG Audit (7-15-20)'!N10</f>
        <v>0</v>
      </c>
      <c r="W7">
        <f>'QRM - GG Audit (7-15-20)'!O10</f>
        <v>0</v>
      </c>
    </row>
    <row r="8" spans="2:32" ht="18" x14ac:dyDescent="0.3">
      <c r="J8" s="240" t="s">
        <v>127</v>
      </c>
      <c r="K8" s="240" t="str">
        <f>'QRM - GG Audit (7-15-20)'!B11</f>
        <v>Shower/bathe self</v>
      </c>
      <c r="L8" s="237">
        <f>'QRM - GG Audit (7-15-20)'!D11</f>
        <v>0</v>
      </c>
      <c r="M8" s="237" t="str">
        <f>'QRM - GG Audit (7-15-20)'!E11</f>
        <v>03</v>
      </c>
      <c r="N8" s="237" t="str">
        <f>'QRM - GG Audit (7-15-20)'!F11</f>
        <v>03</v>
      </c>
      <c r="O8" s="237" t="str">
        <f>'QRM - GG Audit (7-15-20)'!G11</f>
        <v>03</v>
      </c>
      <c r="P8" s="237">
        <f>'QRM - GG Audit (7-15-20)'!H11</f>
        <v>0</v>
      </c>
      <c r="Q8" s="237">
        <f>'QRM - GG Audit (7-15-20)'!I11</f>
        <v>3</v>
      </c>
      <c r="R8" s="237" t="str">
        <f>'QRM - GG Audit (7-15-20)'!J11</f>
        <v>Yes</v>
      </c>
      <c r="S8" s="239">
        <f>'QRM - GG Audit (7-15-20)'!K11</f>
        <v>3</v>
      </c>
      <c r="T8" s="238">
        <f>'QRM - GG Audit (7-15-20)'!L11</f>
        <v>0</v>
      </c>
      <c r="U8" t="str">
        <f>'QRM - GG Audit (7-15-20)'!M11</f>
        <v>Met</v>
      </c>
      <c r="V8">
        <f>'QRM - GG Audit (7-15-20)'!N11</f>
        <v>0</v>
      </c>
      <c r="W8">
        <f>'QRM - GG Audit (7-15-20)'!O11</f>
        <v>0</v>
      </c>
    </row>
    <row r="9" spans="2:32" ht="18.75" customHeight="1" x14ac:dyDescent="0.3">
      <c r="J9" s="240" t="s">
        <v>127</v>
      </c>
      <c r="K9" s="240" t="str">
        <f>'QRM - GG Audit (7-15-20)'!B12</f>
        <v>UBD</v>
      </c>
      <c r="L9" s="237">
        <f>'QRM - GG Audit (7-15-20)'!D12</f>
        <v>0</v>
      </c>
      <c r="M9" s="237" t="str">
        <f>'QRM - GG Audit (7-15-20)'!E12</f>
        <v>03</v>
      </c>
      <c r="N9" s="237" t="str">
        <f>'QRM - GG Audit (7-15-20)'!F12</f>
        <v>03</v>
      </c>
      <c r="O9" s="237" t="str">
        <f>'QRM - GG Audit (7-15-20)'!G12</f>
        <v>03</v>
      </c>
      <c r="P9" s="237">
        <f>'QRM - GG Audit (7-15-20)'!H12</f>
        <v>0</v>
      </c>
      <c r="Q9" s="237">
        <f>'QRM - GG Audit (7-15-20)'!I12</f>
        <v>3</v>
      </c>
      <c r="R9" s="237" t="str">
        <f>'QRM - GG Audit (7-15-20)'!J12</f>
        <v>Yes</v>
      </c>
      <c r="S9" s="239">
        <f>'QRM - GG Audit (7-15-20)'!K12</f>
        <v>3</v>
      </c>
      <c r="T9" s="238">
        <f>'QRM - GG Audit (7-15-20)'!L12</f>
        <v>0</v>
      </c>
      <c r="U9" t="str">
        <f>'QRM - GG Audit (7-15-20)'!M12</f>
        <v>Met</v>
      </c>
      <c r="V9">
        <f>'QRM - GG Audit (7-15-20)'!N12</f>
        <v>0</v>
      </c>
      <c r="W9">
        <f>'QRM - GG Audit (7-15-20)'!O12</f>
        <v>0</v>
      </c>
    </row>
    <row r="10" spans="2:32" ht="16.5" customHeight="1" x14ac:dyDescent="0.3">
      <c r="J10" s="240" t="s">
        <v>127</v>
      </c>
      <c r="K10" s="240" t="str">
        <f>'QRM - GG Audit (7-15-20)'!B13</f>
        <v>LBD</v>
      </c>
      <c r="L10">
        <f>'QRM - GG Audit (7-15-20)'!D13</f>
        <v>0</v>
      </c>
      <c r="M10" t="str">
        <f>'QRM - GG Audit (7-15-20)'!E13</f>
        <v>02</v>
      </c>
      <c r="N10" t="str">
        <f>'QRM - GG Audit (7-15-20)'!F13</f>
        <v>03</v>
      </c>
      <c r="O10" t="str">
        <f>'QRM - GG Audit (7-15-20)'!G13</f>
        <v>03</v>
      </c>
      <c r="P10">
        <f>'QRM - GG Audit (7-15-20)'!H13</f>
        <v>0</v>
      </c>
      <c r="Q10">
        <f>'QRM - GG Audit (7-15-20)'!I13</f>
        <v>2</v>
      </c>
      <c r="R10" t="str">
        <f>'QRM - GG Audit (7-15-20)'!J13</f>
        <v>Yes</v>
      </c>
      <c r="S10">
        <f>'QRM - GG Audit (7-15-20)'!K13</f>
        <v>3</v>
      </c>
      <c r="T10">
        <f>'QRM - GG Audit (7-15-20)'!L13</f>
        <v>0</v>
      </c>
      <c r="U10" t="str">
        <f>'QRM - GG Audit (7-15-20)'!M13</f>
        <v>Met</v>
      </c>
      <c r="V10">
        <f>'QRM - GG Audit (7-15-20)'!N13</f>
        <v>1</v>
      </c>
      <c r="W10">
        <f>'QRM - GG Audit (7-15-20)'!O13</f>
        <v>2.9411764705882353E-2</v>
      </c>
    </row>
    <row r="11" spans="2:32" ht="18" x14ac:dyDescent="0.3">
      <c r="J11" s="240" t="s">
        <v>127</v>
      </c>
      <c r="K11" s="240" t="str">
        <f>'QRM - GG Audit (7-15-20)'!B14</f>
        <v>Don/doff footwear</v>
      </c>
      <c r="L11">
        <f>'QRM - GG Audit (7-15-20)'!D14</f>
        <v>0</v>
      </c>
      <c r="M11" t="str">
        <f>'QRM - GG Audit (7-15-20)'!E14</f>
        <v>03</v>
      </c>
      <c r="N11" t="str">
        <f>'QRM - GG Audit (7-15-20)'!F14</f>
        <v>03</v>
      </c>
      <c r="O11" t="str">
        <f>'QRM - GG Audit (7-15-20)'!G14</f>
        <v>03</v>
      </c>
      <c r="P11">
        <f>'QRM - GG Audit (7-15-20)'!H14</f>
        <v>0</v>
      </c>
      <c r="Q11">
        <f>'QRM - GG Audit (7-15-20)'!I14</f>
        <v>3</v>
      </c>
      <c r="R11" t="str">
        <f>'QRM - GG Audit (7-15-20)'!J14</f>
        <v>Yes</v>
      </c>
      <c r="S11">
        <f>'QRM - GG Audit (7-15-20)'!K14</f>
        <v>3</v>
      </c>
      <c r="T11">
        <f>'QRM - GG Audit (7-15-20)'!L14</f>
        <v>0</v>
      </c>
      <c r="U11" t="str">
        <f>'QRM - GG Audit (7-15-20)'!M14</f>
        <v>Met</v>
      </c>
      <c r="V11">
        <f>'QRM - GG Audit (7-15-20)'!N14</f>
        <v>0</v>
      </c>
      <c r="W11">
        <f>'QRM - GG Audit (7-15-20)'!O14</f>
        <v>0</v>
      </c>
    </row>
    <row r="12" spans="2:32" ht="18" x14ac:dyDescent="0.3">
      <c r="J12" s="240" t="s">
        <v>55</v>
      </c>
      <c r="K12" s="240" t="s">
        <v>149</v>
      </c>
      <c r="L12">
        <f>'QRM - GG Audit (7-15-20)'!D15</f>
        <v>0</v>
      </c>
      <c r="M12" t="str">
        <f>'QRM - GG Audit (7-15-20)'!E15</f>
        <v>Self-Care Scores</v>
      </c>
      <c r="N12">
        <f>'QRM - GG Audit (7-15-20)'!F15</f>
        <v>0</v>
      </c>
      <c r="O12">
        <f>'QRM - GG Audit (7-15-20)'!G15</f>
        <v>0</v>
      </c>
      <c r="P12">
        <f>'QRM - GG Audit (7-15-20)'!H15</f>
        <v>0</v>
      </c>
      <c r="Q12">
        <f>'QRM - GG Audit (7-15-20)'!I15</f>
        <v>24</v>
      </c>
      <c r="R12">
        <f>'QRM - GG Audit (7-15-20)'!J15</f>
        <v>7</v>
      </c>
      <c r="S12">
        <f>'QRM - GG Audit (7-15-20)'!K15</f>
        <v>24</v>
      </c>
      <c r="T12">
        <f>'QRM - GG Audit (7-15-20)'!L15</f>
        <v>0</v>
      </c>
      <c r="U12">
        <f>'QRM - GG Audit (7-15-20)'!M15</f>
        <v>4</v>
      </c>
      <c r="V12">
        <f>'QRM - GG Audit (7-15-20)'!N15</f>
        <v>0</v>
      </c>
      <c r="W12">
        <f>'QRM - GG Audit (7-15-20)'!O15</f>
        <v>0</v>
      </c>
    </row>
    <row r="13" spans="2:32" ht="18.75" customHeight="1" x14ac:dyDescent="0.3">
      <c r="J13" s="240" t="s">
        <v>55</v>
      </c>
      <c r="K13" t="s">
        <v>57</v>
      </c>
      <c r="L13">
        <f>'QRM - GG Audit (7-15-20)'!D16</f>
        <v>0</v>
      </c>
      <c r="M13" t="str">
        <f>'QRM - GG Audit (7-15-20)'!E16</f>
        <v>% of Total Points</v>
      </c>
      <c r="N13">
        <f>'QRM - GG Audit (7-15-20)'!F16</f>
        <v>0</v>
      </c>
      <c r="O13">
        <f>'QRM - GG Audit (7-15-20)'!G16</f>
        <v>0</v>
      </c>
      <c r="P13">
        <f>'QRM - GG Audit (7-15-20)'!H16</f>
        <v>0</v>
      </c>
      <c r="Q13">
        <f>'QRM - GG Audit (7-15-20)'!I16</f>
        <v>0.5714285714285714</v>
      </c>
      <c r="R13">
        <f>'QRM - GG Audit (7-15-20)'!J16</f>
        <v>0</v>
      </c>
      <c r="S13">
        <f>'QRM - GG Audit (7-15-20)'!K16</f>
        <v>0.5714285714285714</v>
      </c>
      <c r="T13">
        <f>'QRM - GG Audit (7-15-20)'!L16</f>
        <v>0</v>
      </c>
      <c r="U13">
        <f>'QRM - GG Audit (7-15-20)'!M16</f>
        <v>0.5714285714285714</v>
      </c>
      <c r="V13">
        <f>'QRM - GG Audit (7-15-20)'!N16</f>
        <v>0</v>
      </c>
      <c r="W13">
        <f>'QRM - GG Audit (7-15-20)'!O16</f>
        <v>0</v>
      </c>
    </row>
    <row r="14" spans="2:32" x14ac:dyDescent="0.3">
      <c r="K14" t="str">
        <f>'QRM - GG Audit (7-15-20)'!B17</f>
        <v>GG Mobility Items</v>
      </c>
      <c r="L14">
        <f>'QRM - GG Audit (7-15-20)'!D17</f>
        <v>0</v>
      </c>
      <c r="M14">
        <f>'QRM - GG Audit (7-15-20)'!E17</f>
        <v>0</v>
      </c>
      <c r="N14">
        <f>'QRM - GG Audit (7-15-20)'!F17</f>
        <v>0</v>
      </c>
      <c r="O14">
        <f>'QRM - GG Audit (7-15-20)'!G17</f>
        <v>0</v>
      </c>
      <c r="P14">
        <f>'QRM - GG Audit (7-15-20)'!H17</f>
        <v>0</v>
      </c>
      <c r="Q14">
        <f>'QRM - GG Audit (7-15-20)'!I17</f>
        <v>0</v>
      </c>
      <c r="R14">
        <f>'QRM - GG Audit (7-15-20)'!J17</f>
        <v>0</v>
      </c>
      <c r="S14">
        <f>'QRM - GG Audit (7-15-20)'!K17</f>
        <v>0</v>
      </c>
      <c r="T14">
        <f>'QRM - GG Audit (7-15-20)'!L17</f>
        <v>0</v>
      </c>
      <c r="U14">
        <f>'QRM - GG Audit (7-15-20)'!M17</f>
        <v>0</v>
      </c>
    </row>
    <row r="15" spans="2:32" ht="15" customHeight="1" x14ac:dyDescent="0.3">
      <c r="J15" t="s">
        <v>131</v>
      </c>
      <c r="K15" t="str">
        <f>'QRM - GG Audit (7-15-20)'!B18</f>
        <v>Roll L/R</v>
      </c>
      <c r="L15">
        <f>'QRM - GG Audit (7-15-20)'!D18</f>
        <v>0</v>
      </c>
      <c r="M15" t="str">
        <f>'QRM - GG Audit (7-15-20)'!E18</f>
        <v>04</v>
      </c>
      <c r="N15" t="str">
        <f>'QRM - GG Audit (7-15-20)'!F18</f>
        <v>04</v>
      </c>
      <c r="O15" t="str">
        <f>'QRM - GG Audit (7-15-20)'!G18</f>
        <v>04</v>
      </c>
      <c r="P15">
        <f>'QRM - GG Audit (7-15-20)'!H18</f>
        <v>0</v>
      </c>
      <c r="Q15">
        <f>'QRM - GG Audit (7-15-20)'!I18</f>
        <v>4</v>
      </c>
      <c r="R15" t="str">
        <f>'QRM - GG Audit (7-15-20)'!J18</f>
        <v>Yes</v>
      </c>
      <c r="S15">
        <f>'QRM - GG Audit (7-15-20)'!K18</f>
        <v>4</v>
      </c>
      <c r="T15">
        <f>'QRM - GG Audit (7-15-20)'!L18</f>
        <v>0</v>
      </c>
      <c r="U15" t="str">
        <f>'QRM - GG Audit (7-15-20)'!M18</f>
        <v>Met</v>
      </c>
      <c r="V15">
        <f>'QRM - GG Audit (7-15-20)'!N18</f>
        <v>0</v>
      </c>
      <c r="W15">
        <f>'QRM - GG Audit (7-15-20)'!O18</f>
        <v>0</v>
      </c>
    </row>
    <row r="16" spans="2:32" ht="15.75" customHeight="1" x14ac:dyDescent="0.3">
      <c r="J16" t="s">
        <v>131</v>
      </c>
      <c r="K16" t="str">
        <f>'QRM - GG Audit (7-15-20)'!B19</f>
        <v>Sit to Lying</v>
      </c>
      <c r="L16">
        <f>'QRM - GG Audit (7-15-20)'!D19</f>
        <v>0</v>
      </c>
      <c r="M16" t="str">
        <f>'QRM - GG Audit (7-15-20)'!E19</f>
        <v>05</v>
      </c>
      <c r="N16" t="str">
        <f>'QRM - GG Audit (7-15-20)'!F19</f>
        <v>06</v>
      </c>
      <c r="O16" t="str">
        <f>'QRM - GG Audit (7-15-20)'!G19</f>
        <v>04</v>
      </c>
      <c r="P16">
        <f>'QRM - GG Audit (7-15-20)'!H19</f>
        <v>0</v>
      </c>
      <c r="Q16">
        <f>'QRM - GG Audit (7-15-20)'!I19</f>
        <v>5</v>
      </c>
      <c r="R16" t="str">
        <f>'QRM - GG Audit (7-15-20)'!J19</f>
        <v>Yes</v>
      </c>
      <c r="S16">
        <f>'QRM - GG Audit (7-15-20)'!K19</f>
        <v>4</v>
      </c>
      <c r="T16">
        <f>'QRM - GG Audit (7-15-20)'!L19</f>
        <v>0</v>
      </c>
      <c r="U16" t="str">
        <f>'QRM - GG Audit (7-15-20)'!M19</f>
        <v>UnMet</v>
      </c>
      <c r="V16">
        <f>'QRM - GG Audit (7-15-20)'!N19</f>
        <v>-1</v>
      </c>
      <c r="W16">
        <f>'QRM - GG Audit (7-15-20)'!O19</f>
        <v>-2.9411764705882353E-2</v>
      </c>
    </row>
    <row r="17" spans="10:23" ht="15.75" customHeight="1" x14ac:dyDescent="0.3">
      <c r="J17" t="s">
        <v>131</v>
      </c>
      <c r="K17" t="str">
        <f>'QRM - GG Audit (7-15-20)'!B20</f>
        <v>Lying to Sit</v>
      </c>
      <c r="L17">
        <f>'QRM - GG Audit (7-15-20)'!D20</f>
        <v>0</v>
      </c>
      <c r="M17" t="str">
        <f>'QRM - GG Audit (7-15-20)'!E20</f>
        <v>04</v>
      </c>
      <c r="N17" t="str">
        <f>'QRM - GG Audit (7-15-20)'!F20</f>
        <v>04</v>
      </c>
      <c r="O17" t="str">
        <f>'QRM - GG Audit (7-15-20)'!G20</f>
        <v>04</v>
      </c>
      <c r="P17">
        <f>'QRM - GG Audit (7-15-20)'!H20</f>
        <v>0</v>
      </c>
      <c r="Q17">
        <f>'QRM - GG Audit (7-15-20)'!I20</f>
        <v>4</v>
      </c>
      <c r="R17" t="str">
        <f>'QRM - GG Audit (7-15-20)'!J20</f>
        <v>Yes</v>
      </c>
      <c r="S17">
        <f>'QRM - GG Audit (7-15-20)'!K20</f>
        <v>4</v>
      </c>
      <c r="T17">
        <f>'QRM - GG Audit (7-15-20)'!L20</f>
        <v>0</v>
      </c>
      <c r="U17" t="str">
        <f>'QRM - GG Audit (7-15-20)'!M20</f>
        <v>Met</v>
      </c>
      <c r="V17">
        <f>'QRM - GG Audit (7-15-20)'!N20</f>
        <v>0</v>
      </c>
      <c r="W17">
        <f>'QRM - GG Audit (7-15-20)'!O20</f>
        <v>0</v>
      </c>
    </row>
    <row r="18" spans="10:23" ht="15.75" customHeight="1" x14ac:dyDescent="0.3">
      <c r="J18" t="s">
        <v>131</v>
      </c>
      <c r="K18" t="str">
        <f>'QRM - GG Audit (7-15-20)'!B21</f>
        <v>Sit to Stand</v>
      </c>
      <c r="L18">
        <f>'QRM - GG Audit (7-15-20)'!D21</f>
        <v>0</v>
      </c>
      <c r="M18" t="str">
        <f>'QRM - GG Audit (7-15-20)'!E21</f>
        <v>04</v>
      </c>
      <c r="N18" t="str">
        <f>'QRM - GG Audit (7-15-20)'!F21</f>
        <v>04</v>
      </c>
      <c r="O18" t="str">
        <f>'QRM - GG Audit (7-15-20)'!G21</f>
        <v>04</v>
      </c>
      <c r="P18">
        <f>'QRM - GG Audit (7-15-20)'!H21</f>
        <v>0</v>
      </c>
      <c r="Q18">
        <f>'QRM - GG Audit (7-15-20)'!I21</f>
        <v>4</v>
      </c>
      <c r="R18" t="str">
        <f>'QRM - GG Audit (7-15-20)'!J21</f>
        <v>Yes</v>
      </c>
      <c r="S18">
        <f>'QRM - GG Audit (7-15-20)'!K21</f>
        <v>4</v>
      </c>
      <c r="T18">
        <f>'QRM - GG Audit (7-15-20)'!L21</f>
        <v>0</v>
      </c>
      <c r="U18" t="str">
        <f>'QRM - GG Audit (7-15-20)'!M21</f>
        <v>Met</v>
      </c>
      <c r="V18">
        <f>'QRM - GG Audit (7-15-20)'!N21</f>
        <v>0</v>
      </c>
      <c r="W18">
        <f>'QRM - GG Audit (7-15-20)'!O21</f>
        <v>0</v>
      </c>
    </row>
    <row r="19" spans="10:23" ht="15" customHeight="1" x14ac:dyDescent="0.3">
      <c r="J19" t="s">
        <v>131</v>
      </c>
      <c r="K19" t="str">
        <f>'QRM - GG Audit (7-15-20)'!B22</f>
        <v>Bed to Chair T/f</v>
      </c>
      <c r="L19">
        <f>'QRM - GG Audit (7-15-20)'!D22</f>
        <v>0</v>
      </c>
      <c r="M19" t="str">
        <f>'QRM - GG Audit (7-15-20)'!E22</f>
        <v>04</v>
      </c>
      <c r="N19" t="str">
        <f>'QRM - GG Audit (7-15-20)'!F22</f>
        <v>04</v>
      </c>
      <c r="O19" t="str">
        <f>'QRM - GG Audit (7-15-20)'!G22</f>
        <v>04</v>
      </c>
      <c r="P19">
        <f>'QRM - GG Audit (7-15-20)'!H22</f>
        <v>0</v>
      </c>
      <c r="Q19">
        <f>'QRM - GG Audit (7-15-20)'!I22</f>
        <v>4</v>
      </c>
      <c r="R19" t="str">
        <f>'QRM - GG Audit (7-15-20)'!J22</f>
        <v>Yes</v>
      </c>
      <c r="S19">
        <f>'QRM - GG Audit (7-15-20)'!K22</f>
        <v>4</v>
      </c>
      <c r="T19">
        <f>'QRM - GG Audit (7-15-20)'!L22</f>
        <v>0</v>
      </c>
      <c r="U19" t="str">
        <f>'QRM - GG Audit (7-15-20)'!M22</f>
        <v>Met</v>
      </c>
      <c r="V19">
        <f>'QRM - GG Audit (7-15-20)'!N22</f>
        <v>0</v>
      </c>
      <c r="W19">
        <f>'QRM - GG Audit (7-15-20)'!O22</f>
        <v>0</v>
      </c>
    </row>
    <row r="20" spans="10:23" x14ac:dyDescent="0.3">
      <c r="J20" t="s">
        <v>131</v>
      </c>
      <c r="K20" t="str">
        <f>'QRM - GG Audit (7-15-20)'!B23</f>
        <v>Toilet T/f</v>
      </c>
      <c r="L20">
        <f>'QRM - GG Audit (7-15-20)'!D23</f>
        <v>0</v>
      </c>
      <c r="M20" t="str">
        <f>'QRM - GG Audit (7-15-20)'!E23</f>
        <v>03</v>
      </c>
      <c r="N20" t="str">
        <f>'QRM - GG Audit (7-15-20)'!F23</f>
        <v>03</v>
      </c>
      <c r="O20" t="str">
        <f>'QRM - GG Audit (7-15-20)'!G23</f>
        <v>03</v>
      </c>
      <c r="P20">
        <f>'QRM - GG Audit (7-15-20)'!H23</f>
        <v>0</v>
      </c>
      <c r="Q20">
        <f>'QRM - GG Audit (7-15-20)'!I23</f>
        <v>3</v>
      </c>
      <c r="R20" t="str">
        <f>'QRM - GG Audit (7-15-20)'!J23</f>
        <v>Yes</v>
      </c>
      <c r="S20">
        <f>'QRM - GG Audit (7-15-20)'!K23</f>
        <v>3</v>
      </c>
      <c r="T20">
        <f>'QRM - GG Audit (7-15-20)'!L23</f>
        <v>0</v>
      </c>
      <c r="U20" t="str">
        <f>'QRM - GG Audit (7-15-20)'!M23</f>
        <v>Met</v>
      </c>
      <c r="V20">
        <f>'QRM - GG Audit (7-15-20)'!N23</f>
        <v>0</v>
      </c>
      <c r="W20">
        <f>'QRM - GG Audit (7-15-20)'!O23</f>
        <v>0</v>
      </c>
    </row>
    <row r="21" spans="10:23" ht="16.5" customHeight="1" x14ac:dyDescent="0.3">
      <c r="J21" t="s">
        <v>131</v>
      </c>
      <c r="K21" t="str">
        <f>'QRM - GG Audit (7-15-20)'!B24</f>
        <v>Car T/f</v>
      </c>
      <c r="L21">
        <f>'QRM - GG Audit (7-15-20)'!D24</f>
        <v>0</v>
      </c>
      <c r="M21">
        <f>'QRM - GG Audit (7-15-20)'!E24</f>
        <v>10</v>
      </c>
      <c r="N21">
        <f>'QRM - GG Audit (7-15-20)'!F24</f>
        <v>10</v>
      </c>
      <c r="O21" t="str">
        <f>'QRM - GG Audit (7-15-20)'!G24</f>
        <v>09</v>
      </c>
      <c r="P21">
        <f>'QRM - GG Audit (7-15-20)'!H24</f>
        <v>0</v>
      </c>
      <c r="Q21">
        <f>'QRM - GG Audit (7-15-20)'!I24</f>
        <v>1</v>
      </c>
      <c r="R21" t="str">
        <f>'QRM - GG Audit (7-15-20)'!J24</f>
        <v>No</v>
      </c>
      <c r="S21">
        <f>'QRM - GG Audit (7-15-20)'!K24</f>
        <v>1</v>
      </c>
      <c r="T21">
        <f>'QRM - GG Audit (7-15-20)'!L24</f>
        <v>0</v>
      </c>
      <c r="U21" t="str">
        <f>'QRM - GG Audit (7-15-20)'!M24</f>
        <v/>
      </c>
      <c r="V21">
        <f>'QRM - GG Audit (7-15-20)'!N24</f>
        <v>0</v>
      </c>
      <c r="W21">
        <f>'QRM - GG Audit (7-15-20)'!O24</f>
        <v>0</v>
      </c>
    </row>
    <row r="22" spans="10:23" ht="15" customHeight="1" x14ac:dyDescent="0.3">
      <c r="J22" t="s">
        <v>131</v>
      </c>
      <c r="K22" t="str">
        <f>'QRM - GG Audit (7-15-20)'!B25</f>
        <v>Walk 10 ft</v>
      </c>
      <c r="L22">
        <f>'QRM - GG Audit (7-15-20)'!D25</f>
        <v>0</v>
      </c>
      <c r="M22" t="str">
        <f>'QRM - GG Audit (7-15-20)'!E25</f>
        <v>04</v>
      </c>
      <c r="N22" t="str">
        <f>'QRM - GG Audit (7-15-20)'!F25</f>
        <v>04</v>
      </c>
      <c r="O22" t="str">
        <f>'QRM - GG Audit (7-15-20)'!G25</f>
        <v>04</v>
      </c>
      <c r="P22">
        <f>'QRM - GG Audit (7-15-20)'!H25</f>
        <v>0</v>
      </c>
      <c r="Q22">
        <f>'QRM - GG Audit (7-15-20)'!I25</f>
        <v>4</v>
      </c>
      <c r="R22" t="str">
        <f>'QRM - GG Audit (7-15-20)'!J25</f>
        <v>Yes</v>
      </c>
      <c r="S22">
        <f>'QRM - GG Audit (7-15-20)'!K25</f>
        <v>4</v>
      </c>
      <c r="T22">
        <f>'QRM - GG Audit (7-15-20)'!L25</f>
        <v>0</v>
      </c>
      <c r="U22" t="str">
        <f>'QRM - GG Audit (7-15-20)'!M25</f>
        <v>Met</v>
      </c>
      <c r="V22">
        <f>'QRM - GG Audit (7-15-20)'!N25</f>
        <v>0</v>
      </c>
      <c r="W22">
        <f>'QRM - GG Audit (7-15-20)'!O25</f>
        <v>0</v>
      </c>
    </row>
    <row r="23" spans="10:23" ht="15" customHeight="1" x14ac:dyDescent="0.3">
      <c r="J23" t="s">
        <v>131</v>
      </c>
      <c r="K23" t="str">
        <f>'QRM - GG Audit (7-15-20)'!B26</f>
        <v>Walk 50 ft w/ 2 turns</v>
      </c>
      <c r="L23">
        <f>'QRM - GG Audit (7-15-20)'!D26</f>
        <v>0</v>
      </c>
      <c r="M23" t="str">
        <f>'QRM - GG Audit (7-15-20)'!E26</f>
        <v>04</v>
      </c>
      <c r="N23" t="str">
        <f>'QRM - GG Audit (7-15-20)'!F26</f>
        <v>04</v>
      </c>
      <c r="O23" t="str">
        <f>'QRM - GG Audit (7-15-20)'!G26</f>
        <v>04</v>
      </c>
      <c r="P23">
        <f>'QRM - GG Audit (7-15-20)'!H26</f>
        <v>0</v>
      </c>
      <c r="Q23">
        <f>'QRM - GG Audit (7-15-20)'!I26</f>
        <v>4</v>
      </c>
      <c r="R23" t="str">
        <f>'QRM - GG Audit (7-15-20)'!J26</f>
        <v>Yes</v>
      </c>
      <c r="S23">
        <f>'QRM - GG Audit (7-15-20)'!K26</f>
        <v>4</v>
      </c>
      <c r="T23">
        <f>'QRM - GG Audit (7-15-20)'!L26</f>
        <v>0</v>
      </c>
      <c r="U23" t="str">
        <f>'QRM - GG Audit (7-15-20)'!M26</f>
        <v>Met</v>
      </c>
      <c r="V23">
        <f>'QRM - GG Audit (7-15-20)'!N26</f>
        <v>0</v>
      </c>
      <c r="W23">
        <f>'QRM - GG Audit (7-15-20)'!O26</f>
        <v>0</v>
      </c>
    </row>
    <row r="24" spans="10:23" x14ac:dyDescent="0.3">
      <c r="J24" t="s">
        <v>131</v>
      </c>
      <c r="K24" t="str">
        <f>'QRM - GG Audit (7-15-20)'!B27</f>
        <v>Walk 150 ft</v>
      </c>
      <c r="L24">
        <f>'QRM - GG Audit (7-15-20)'!D27</f>
        <v>0</v>
      </c>
      <c r="M24" t="str">
        <f>'QRM - GG Audit (7-15-20)'!E27</f>
        <v>04</v>
      </c>
      <c r="N24" t="str">
        <f>'QRM - GG Audit (7-15-20)'!F27</f>
        <v>04</v>
      </c>
      <c r="O24" t="str">
        <f>'QRM - GG Audit (7-15-20)'!G27</f>
        <v>04</v>
      </c>
      <c r="P24">
        <f>'QRM - GG Audit (7-15-20)'!H27</f>
        <v>0</v>
      </c>
      <c r="Q24">
        <f>'QRM - GG Audit (7-15-20)'!I27</f>
        <v>4</v>
      </c>
      <c r="R24" t="str">
        <f>'QRM - GG Audit (7-15-20)'!J27</f>
        <v>Yes</v>
      </c>
      <c r="S24">
        <f>'QRM - GG Audit (7-15-20)'!K27</f>
        <v>4</v>
      </c>
      <c r="T24">
        <f>'QRM - GG Audit (7-15-20)'!L27</f>
        <v>0</v>
      </c>
      <c r="U24" t="str">
        <f>'QRM - GG Audit (7-15-20)'!M27</f>
        <v>Met</v>
      </c>
      <c r="V24">
        <f>'QRM - GG Audit (7-15-20)'!N27</f>
        <v>0</v>
      </c>
      <c r="W24">
        <f>'QRM - GG Audit (7-15-20)'!O27</f>
        <v>0</v>
      </c>
    </row>
    <row r="25" spans="10:23" ht="15" customHeight="1" x14ac:dyDescent="0.3">
      <c r="J25" t="s">
        <v>131</v>
      </c>
      <c r="K25" t="str">
        <f>'QRM - GG Audit (7-15-20)'!B28</f>
        <v>Walk 10 ft uneven surfaces</v>
      </c>
      <c r="L25">
        <f>'QRM - GG Audit (7-15-20)'!D28</f>
        <v>0</v>
      </c>
      <c r="M25" t="str">
        <f>'QRM - GG Audit (7-15-20)'!E28</f>
        <v>04</v>
      </c>
      <c r="N25" t="str">
        <f>'QRM - GG Audit (7-15-20)'!F28</f>
        <v>04</v>
      </c>
      <c r="O25" t="str">
        <f>'QRM - GG Audit (7-15-20)'!G28</f>
        <v>09</v>
      </c>
      <c r="P25">
        <f>'QRM - GG Audit (7-15-20)'!H28</f>
        <v>0</v>
      </c>
      <c r="Q25">
        <f>'QRM - GG Audit (7-15-20)'!I28</f>
        <v>4</v>
      </c>
      <c r="R25" t="str">
        <f>'QRM - GG Audit (7-15-20)'!J28</f>
        <v>Yes</v>
      </c>
      <c r="S25">
        <f>'QRM - GG Audit (7-15-20)'!K28</f>
        <v>1</v>
      </c>
      <c r="T25">
        <f>'QRM - GG Audit (7-15-20)'!L28</f>
        <v>0</v>
      </c>
      <c r="U25" t="str">
        <f>'QRM - GG Audit (7-15-20)'!M28</f>
        <v>UnMet</v>
      </c>
      <c r="V25">
        <f>'QRM - GG Audit (7-15-20)'!N28</f>
        <v>-3</v>
      </c>
      <c r="W25">
        <f>'QRM - GG Audit (7-15-20)'!O28</f>
        <v>-8.8235294117647065E-2</v>
      </c>
    </row>
    <row r="26" spans="10:23" x14ac:dyDescent="0.3">
      <c r="J26" t="s">
        <v>131</v>
      </c>
      <c r="K26" t="str">
        <f>'QRM - GG Audit (7-15-20)'!B29</f>
        <v>1 curb/step</v>
      </c>
      <c r="L26">
        <f>'QRM - GG Audit (7-15-20)'!D29</f>
        <v>0</v>
      </c>
      <c r="M26" t="str">
        <f>'QRM - GG Audit (7-15-20)'!E29</f>
        <v>03</v>
      </c>
      <c r="N26" t="str">
        <f>'QRM - GG Audit (7-15-20)'!F29</f>
        <v>04</v>
      </c>
      <c r="O26" t="str">
        <f>'QRM - GG Audit (7-15-20)'!G29</f>
        <v>09</v>
      </c>
      <c r="P26">
        <f>'QRM - GG Audit (7-15-20)'!H29</f>
        <v>0</v>
      </c>
      <c r="Q26">
        <f>'QRM - GG Audit (7-15-20)'!I29</f>
        <v>3</v>
      </c>
      <c r="R26" t="str">
        <f>'QRM - GG Audit (7-15-20)'!J29</f>
        <v>Yes</v>
      </c>
      <c r="S26">
        <f>'QRM - GG Audit (7-15-20)'!K29</f>
        <v>1</v>
      </c>
      <c r="T26">
        <f>'QRM - GG Audit (7-15-20)'!L29</f>
        <v>0</v>
      </c>
      <c r="U26" t="str">
        <f>'QRM - GG Audit (7-15-20)'!M29</f>
        <v>UnMet</v>
      </c>
      <c r="V26">
        <f>'QRM - GG Audit (7-15-20)'!N29</f>
        <v>-2</v>
      </c>
      <c r="W26">
        <f>'QRM - GG Audit (7-15-20)'!O29</f>
        <v>-5.8823529411764705E-2</v>
      </c>
    </row>
    <row r="27" spans="10:23" x14ac:dyDescent="0.3">
      <c r="J27" t="s">
        <v>131</v>
      </c>
      <c r="K27" t="str">
        <f>'QRM - GG Audit (7-15-20)'!B30</f>
        <v>4 steps</v>
      </c>
      <c r="L27">
        <f>'QRM - GG Audit (7-15-20)'!D30</f>
        <v>0</v>
      </c>
      <c r="M27" t="str">
        <f>'QRM - GG Audit (7-15-20)'!E30</f>
        <v>03</v>
      </c>
      <c r="N27" t="str">
        <f>'QRM - GG Audit (7-15-20)'!F30</f>
        <v>03</v>
      </c>
      <c r="O27" t="str">
        <f>'QRM - GG Audit (7-15-20)'!G30</f>
        <v>09</v>
      </c>
      <c r="P27">
        <f>'QRM - GG Audit (7-15-20)'!H30</f>
        <v>0</v>
      </c>
      <c r="Q27">
        <f>'QRM - GG Audit (7-15-20)'!I30</f>
        <v>3</v>
      </c>
      <c r="R27" t="str">
        <f>'QRM - GG Audit (7-15-20)'!J30</f>
        <v>Yes</v>
      </c>
      <c r="S27">
        <f>'QRM - GG Audit (7-15-20)'!K30</f>
        <v>1</v>
      </c>
      <c r="T27">
        <f>'QRM - GG Audit (7-15-20)'!L30</f>
        <v>0</v>
      </c>
      <c r="U27" t="str">
        <f>'QRM - GG Audit (7-15-20)'!M30</f>
        <v>UnMet</v>
      </c>
      <c r="V27">
        <f>'QRM - GG Audit (7-15-20)'!N30</f>
        <v>-2</v>
      </c>
      <c r="W27">
        <f>'QRM - GG Audit (7-15-20)'!O30</f>
        <v>-5.8823529411764705E-2</v>
      </c>
    </row>
    <row r="28" spans="10:23" ht="15" customHeight="1" x14ac:dyDescent="0.3">
      <c r="J28" t="s">
        <v>131</v>
      </c>
      <c r="K28" t="str">
        <f>'QRM - GG Audit (7-15-20)'!B31</f>
        <v>12 steps</v>
      </c>
      <c r="L28">
        <f>'QRM - GG Audit (7-15-20)'!D31</f>
        <v>0</v>
      </c>
      <c r="M28">
        <f>'QRM - GG Audit (7-15-20)'!E31</f>
        <v>10</v>
      </c>
      <c r="N28" t="str">
        <f>'QRM - GG Audit (7-15-20)'!F31</f>
        <v>03</v>
      </c>
      <c r="O28" t="str">
        <f>'QRM - GG Audit (7-15-20)'!G31</f>
        <v>09</v>
      </c>
      <c r="P28">
        <f>'QRM - GG Audit (7-15-20)'!H31</f>
        <v>0</v>
      </c>
      <c r="Q28">
        <f>'QRM - GG Audit (7-15-20)'!I31</f>
        <v>1</v>
      </c>
      <c r="R28" t="str">
        <f>'QRM - GG Audit (7-15-20)'!J31</f>
        <v>Yes</v>
      </c>
      <c r="S28">
        <f>'QRM - GG Audit (7-15-20)'!K31</f>
        <v>1</v>
      </c>
      <c r="T28">
        <f>'QRM - GG Audit (7-15-20)'!L31</f>
        <v>0</v>
      </c>
      <c r="U28" t="str">
        <f>'QRM - GG Audit (7-15-20)'!M31</f>
        <v>UnMet</v>
      </c>
      <c r="V28">
        <f>'QRM - GG Audit (7-15-20)'!N31</f>
        <v>0</v>
      </c>
      <c r="W28">
        <f>'QRM - GG Audit (7-15-20)'!O31</f>
        <v>0</v>
      </c>
    </row>
    <row r="29" spans="10:23" ht="15" customHeight="1" x14ac:dyDescent="0.3">
      <c r="J29" t="s">
        <v>131</v>
      </c>
      <c r="K29" t="str">
        <f>'QRM - GG Audit (7-15-20)'!B32</f>
        <v>Picking up object</v>
      </c>
      <c r="L29">
        <f>'QRM - GG Audit (7-15-20)'!D32</f>
        <v>0</v>
      </c>
      <c r="M29">
        <f>'QRM - GG Audit (7-15-20)'!E32</f>
        <v>88</v>
      </c>
      <c r="N29">
        <f>'QRM - GG Audit (7-15-20)'!F32</f>
        <v>10</v>
      </c>
      <c r="O29" t="str">
        <f>'QRM - GG Audit (7-15-20)'!G32</f>
        <v>03</v>
      </c>
      <c r="P29">
        <f>'QRM - GG Audit (7-15-20)'!H32</f>
        <v>0</v>
      </c>
      <c r="Q29">
        <f>'QRM - GG Audit (7-15-20)'!I32</f>
        <v>1</v>
      </c>
      <c r="R29" t="str">
        <f>'QRM - GG Audit (7-15-20)'!J32</f>
        <v>No</v>
      </c>
      <c r="S29">
        <f>'QRM - GG Audit (7-15-20)'!K32</f>
        <v>3</v>
      </c>
      <c r="T29">
        <f>'QRM - GG Audit (7-15-20)'!L32</f>
        <v>0</v>
      </c>
      <c r="U29" t="str">
        <f>'QRM - GG Audit (7-15-20)'!M32</f>
        <v/>
      </c>
      <c r="V29">
        <f>'QRM - GG Audit (7-15-20)'!N32</f>
        <v>2</v>
      </c>
      <c r="W29">
        <f>'QRM - GG Audit (7-15-20)'!O32</f>
        <v>5.8823529411764705E-2</v>
      </c>
    </row>
    <row r="30" spans="10:23" ht="15" customHeight="1" x14ac:dyDescent="0.3">
      <c r="J30" t="s">
        <v>131</v>
      </c>
      <c r="K30" t="str">
        <f>'QRM - GG Audit (7-15-20)'!B33</f>
        <v>W/c 50 ft w/ 2 turns</v>
      </c>
      <c r="L30">
        <f>'QRM - GG Audit (7-15-20)'!D33</f>
        <v>0</v>
      </c>
      <c r="M30" t="str">
        <f>'QRM - GG Audit (7-15-20)'!E33</f>
        <v>09</v>
      </c>
      <c r="N30" t="str">
        <f>'QRM - GG Audit (7-15-20)'!F33</f>
        <v>09</v>
      </c>
      <c r="O30" t="str">
        <f>'QRM - GG Audit (7-15-20)'!G33</f>
        <v>09</v>
      </c>
      <c r="P30">
        <f>'QRM - GG Audit (7-15-20)'!H33</f>
        <v>0</v>
      </c>
      <c r="Q30">
        <f>'QRM - GG Audit (7-15-20)'!I33</f>
        <v>1</v>
      </c>
      <c r="R30" t="str">
        <f>'QRM - GG Audit (7-15-20)'!J33</f>
        <v>No</v>
      </c>
      <c r="S30">
        <f>'QRM - GG Audit (7-15-20)'!K33</f>
        <v>1</v>
      </c>
      <c r="T30">
        <f>'QRM - GG Audit (7-15-20)'!L33</f>
        <v>0</v>
      </c>
      <c r="U30" t="str">
        <f>'QRM - GG Audit (7-15-20)'!M33</f>
        <v/>
      </c>
      <c r="V30">
        <f>'QRM - GG Audit (7-15-20)'!N33</f>
        <v>0</v>
      </c>
      <c r="W30">
        <f>'QRM - GG Audit (7-15-20)'!O33</f>
        <v>0</v>
      </c>
    </row>
    <row r="31" spans="10:23" x14ac:dyDescent="0.3">
      <c r="J31" t="s">
        <v>131</v>
      </c>
      <c r="K31" t="str">
        <f>'QRM - GG Audit (7-15-20)'!B34</f>
        <v>W/c 150 ft</v>
      </c>
      <c r="L31">
        <f>'QRM - GG Audit (7-15-20)'!D34</f>
        <v>0</v>
      </c>
      <c r="M31" t="str">
        <f>'QRM - GG Audit (7-15-20)'!E34</f>
        <v>09</v>
      </c>
      <c r="N31" t="str">
        <f>'QRM - GG Audit (7-15-20)'!F34</f>
        <v>09</v>
      </c>
      <c r="O31" t="str">
        <f>'QRM - GG Audit (7-15-20)'!G34</f>
        <v>09</v>
      </c>
      <c r="P31">
        <f>'QRM - GG Audit (7-15-20)'!H34</f>
        <v>0</v>
      </c>
      <c r="Q31">
        <f>'QRM - GG Audit (7-15-20)'!I34</f>
        <v>1</v>
      </c>
      <c r="R31" t="str">
        <f>'QRM - GG Audit (7-15-20)'!J34</f>
        <v>No</v>
      </c>
      <c r="S31">
        <f>'QRM - GG Audit (7-15-20)'!K34</f>
        <v>1</v>
      </c>
      <c r="T31">
        <f>'QRM - GG Audit (7-15-20)'!L34</f>
        <v>0</v>
      </c>
      <c r="U31" t="str">
        <f>'QRM - GG Audit (7-15-20)'!M34</f>
        <v/>
      </c>
      <c r="V31">
        <f>'QRM - GG Audit (7-15-20)'!N34</f>
        <v>0</v>
      </c>
      <c r="W31">
        <f>'QRM - GG Audit (7-15-20)'!O34</f>
        <v>0</v>
      </c>
    </row>
    <row r="32" spans="10:23" x14ac:dyDescent="0.3">
      <c r="J32" t="s">
        <v>88</v>
      </c>
      <c r="K32" t="s">
        <v>88</v>
      </c>
      <c r="L32">
        <f>'QRM - GG Audit (7-15-20)'!D35</f>
        <v>0</v>
      </c>
      <c r="M32" t="str">
        <f>'QRM - GG Audit (7-15-20)'!E35</f>
        <v>Mobility Scores</v>
      </c>
      <c r="N32">
        <f>'QRM - GG Audit (7-15-20)'!F35</f>
        <v>0</v>
      </c>
      <c r="O32">
        <f>'QRM - GG Audit (7-15-20)'!G35</f>
        <v>0</v>
      </c>
      <c r="P32">
        <f>'QRM - GG Audit (7-15-20)'!H35</f>
        <v>0</v>
      </c>
      <c r="Q32">
        <f>'QRM - GG Audit (7-15-20)'!I35</f>
        <v>49</v>
      </c>
      <c r="R32">
        <f>'QRM - GG Audit (7-15-20)'!J35</f>
        <v>13</v>
      </c>
      <c r="S32">
        <f>'QRM - GG Audit (7-15-20)'!K35</f>
        <v>43</v>
      </c>
      <c r="T32">
        <f>'QRM - GG Audit (7-15-20)'!L35</f>
        <v>0</v>
      </c>
      <c r="U32">
        <f>'QRM - GG Audit (7-15-20)'!M35</f>
        <v>8</v>
      </c>
      <c r="V32">
        <f>'QRM - GG Audit (7-15-20)'!N35</f>
        <v>-6</v>
      </c>
      <c r="W32">
        <f>'QRM - GG Audit (7-15-20)'!O35</f>
        <v>-0.17647058823529413</v>
      </c>
    </row>
    <row r="33" spans="10:23" x14ac:dyDescent="0.3">
      <c r="J33" t="s">
        <v>57</v>
      </c>
      <c r="K33" t="s">
        <v>57</v>
      </c>
      <c r="L33">
        <f>'QRM - GG Audit (7-15-20)'!D36</f>
        <v>0</v>
      </c>
      <c r="M33" t="str">
        <f>'QRM - GG Audit (7-15-20)'!E36</f>
        <v>% of Total Points</v>
      </c>
      <c r="N33">
        <f>'QRM - GG Audit (7-15-20)'!F36</f>
        <v>0</v>
      </c>
      <c r="O33">
        <f>'QRM - GG Audit (7-15-20)'!G36</f>
        <v>0</v>
      </c>
      <c r="P33">
        <f>'QRM - GG Audit (7-15-20)'!H36</f>
        <v>0</v>
      </c>
      <c r="Q33">
        <f>'QRM - GG Audit (7-15-20)'!I36</f>
        <v>0.5444444444444444</v>
      </c>
      <c r="R33">
        <f>'QRM - GG Audit (7-15-20)'!J36</f>
        <v>0</v>
      </c>
      <c r="S33">
        <f>'QRM - GG Audit (7-15-20)'!K36</f>
        <v>0.4777777777777778</v>
      </c>
      <c r="T33">
        <f>'QRM - GG Audit (7-15-20)'!L36</f>
        <v>0</v>
      </c>
      <c r="U33">
        <f>'QRM - GG Audit (7-15-20)'!M36</f>
        <v>0.61538461538461542</v>
      </c>
      <c r="V33">
        <f>'QRM - GG Audit (7-15-20)'!N36</f>
        <v>0</v>
      </c>
      <c r="W33">
        <f>'QRM - GG Audit (7-15-20)'!O36</f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047DD-7D89-4475-B6E7-82DF0E257561}">
  <sheetPr published="0"/>
  <dimension ref="A1:A259"/>
  <sheetViews>
    <sheetView workbookViewId="0">
      <selection activeCell="A2" sqref="A2"/>
    </sheetView>
  </sheetViews>
  <sheetFormatPr defaultRowHeight="14.4" x14ac:dyDescent="0.3"/>
  <cols>
    <col min="1" max="1" width="15.44140625" customWidth="1"/>
  </cols>
  <sheetData>
    <row r="1" spans="1:1" ht="15" thickBot="1" x14ac:dyDescent="0.35">
      <c r="A1" s="210" t="s">
        <v>26</v>
      </c>
    </row>
    <row r="2" spans="1:1" x14ac:dyDescent="0.3">
      <c r="A2" s="211">
        <v>10201</v>
      </c>
    </row>
    <row r="3" spans="1:1" x14ac:dyDescent="0.3">
      <c r="A3" s="211">
        <v>10202</v>
      </c>
    </row>
    <row r="4" spans="1:1" x14ac:dyDescent="0.3">
      <c r="A4" s="211">
        <v>10301</v>
      </c>
    </row>
    <row r="5" spans="1:1" x14ac:dyDescent="0.3">
      <c r="A5" s="211">
        <v>10401</v>
      </c>
    </row>
    <row r="6" spans="1:1" x14ac:dyDescent="0.3">
      <c r="A6" s="211">
        <v>10402</v>
      </c>
    </row>
    <row r="7" spans="1:1" x14ac:dyDescent="0.3">
      <c r="A7" s="211">
        <v>10403</v>
      </c>
    </row>
    <row r="8" spans="1:1" x14ac:dyDescent="0.3">
      <c r="A8" s="211">
        <v>10404</v>
      </c>
    </row>
    <row r="9" spans="1:1" x14ac:dyDescent="0.3">
      <c r="A9" s="211">
        <v>10405</v>
      </c>
    </row>
    <row r="10" spans="1:1" x14ac:dyDescent="0.3">
      <c r="A10" s="211">
        <v>10406</v>
      </c>
    </row>
    <row r="11" spans="1:1" x14ac:dyDescent="0.3">
      <c r="A11" s="211">
        <v>10407</v>
      </c>
    </row>
    <row r="12" spans="1:1" x14ac:dyDescent="0.3">
      <c r="A12" s="211">
        <v>20301</v>
      </c>
    </row>
    <row r="13" spans="1:1" x14ac:dyDescent="0.3">
      <c r="A13" s="211">
        <v>20901</v>
      </c>
    </row>
    <row r="14" spans="1:1" x14ac:dyDescent="0.3">
      <c r="A14" s="211">
        <v>21901</v>
      </c>
    </row>
    <row r="15" spans="1:1" x14ac:dyDescent="0.3">
      <c r="A15" s="211">
        <v>22301</v>
      </c>
    </row>
    <row r="16" spans="1:1" x14ac:dyDescent="0.3">
      <c r="A16" s="211">
        <v>22302</v>
      </c>
    </row>
    <row r="17" spans="1:1" x14ac:dyDescent="0.3">
      <c r="A17" s="211">
        <v>22303</v>
      </c>
    </row>
    <row r="18" spans="1:1" x14ac:dyDescent="0.3">
      <c r="A18" s="211">
        <v>22304</v>
      </c>
    </row>
    <row r="19" spans="1:1" x14ac:dyDescent="0.3">
      <c r="A19" s="211">
        <v>22305</v>
      </c>
    </row>
    <row r="20" spans="1:1" x14ac:dyDescent="0.3">
      <c r="A20" s="211">
        <v>22306</v>
      </c>
    </row>
    <row r="21" spans="1:1" x14ac:dyDescent="0.3">
      <c r="A21" s="211">
        <v>22307</v>
      </c>
    </row>
    <row r="22" spans="1:1" x14ac:dyDescent="0.3">
      <c r="A22" s="211">
        <v>22308</v>
      </c>
    </row>
    <row r="23" spans="1:1" x14ac:dyDescent="0.3">
      <c r="A23" s="211">
        <v>22309</v>
      </c>
    </row>
    <row r="24" spans="1:1" x14ac:dyDescent="0.3">
      <c r="A24" s="211">
        <v>22310</v>
      </c>
    </row>
    <row r="25" spans="1:1" x14ac:dyDescent="0.3">
      <c r="A25" s="211">
        <v>22311</v>
      </c>
    </row>
    <row r="26" spans="1:1" x14ac:dyDescent="0.3">
      <c r="A26" s="211">
        <v>22312</v>
      </c>
    </row>
    <row r="27" spans="1:1" x14ac:dyDescent="0.3">
      <c r="A27" s="211">
        <v>22313</v>
      </c>
    </row>
    <row r="28" spans="1:1" x14ac:dyDescent="0.3">
      <c r="A28" s="211">
        <v>22314</v>
      </c>
    </row>
    <row r="29" spans="1:1" x14ac:dyDescent="0.3">
      <c r="A29" s="211">
        <v>22315</v>
      </c>
    </row>
    <row r="30" spans="1:1" x14ac:dyDescent="0.3">
      <c r="A30" s="211">
        <v>22316</v>
      </c>
    </row>
    <row r="31" spans="1:1" x14ac:dyDescent="0.3">
      <c r="A31" s="211">
        <v>22317</v>
      </c>
    </row>
    <row r="32" spans="1:1" x14ac:dyDescent="0.3">
      <c r="A32" s="211">
        <v>22318</v>
      </c>
    </row>
    <row r="33" spans="1:1" x14ac:dyDescent="0.3">
      <c r="A33" s="211">
        <v>22319</v>
      </c>
    </row>
    <row r="34" spans="1:1" x14ac:dyDescent="0.3">
      <c r="A34" s="211">
        <v>22320</v>
      </c>
    </row>
    <row r="35" spans="1:1" x14ac:dyDescent="0.3">
      <c r="A35" s="211">
        <v>22321</v>
      </c>
    </row>
    <row r="36" spans="1:1" x14ac:dyDescent="0.3">
      <c r="A36" s="211">
        <v>22322</v>
      </c>
    </row>
    <row r="37" spans="1:1" x14ac:dyDescent="0.3">
      <c r="A37" s="211">
        <v>22323</v>
      </c>
    </row>
    <row r="38" spans="1:1" x14ac:dyDescent="0.3">
      <c r="A38" s="211">
        <v>22324</v>
      </c>
    </row>
    <row r="39" spans="1:1" x14ac:dyDescent="0.3">
      <c r="A39" s="211">
        <v>22325</v>
      </c>
    </row>
    <row r="40" spans="1:1" x14ac:dyDescent="0.3">
      <c r="A40" s="211">
        <v>22326</v>
      </c>
    </row>
    <row r="41" spans="1:1" x14ac:dyDescent="0.3">
      <c r="A41" s="211">
        <v>22327</v>
      </c>
    </row>
    <row r="42" spans="1:1" x14ac:dyDescent="0.3">
      <c r="A42" s="211">
        <v>22328</v>
      </c>
    </row>
    <row r="43" spans="1:1" x14ac:dyDescent="0.3">
      <c r="A43" s="211">
        <v>22329</v>
      </c>
    </row>
    <row r="44" spans="1:1" x14ac:dyDescent="0.3">
      <c r="A44" s="211">
        <v>22330</v>
      </c>
    </row>
    <row r="45" spans="1:1" x14ac:dyDescent="0.3">
      <c r="A45" s="211">
        <v>22331</v>
      </c>
    </row>
    <row r="46" spans="1:1" x14ac:dyDescent="0.3">
      <c r="A46" s="211">
        <v>22332</v>
      </c>
    </row>
    <row r="47" spans="1:1" x14ac:dyDescent="0.3">
      <c r="A47" s="211">
        <v>22333</v>
      </c>
    </row>
    <row r="48" spans="1:1" x14ac:dyDescent="0.3">
      <c r="A48" s="211">
        <v>22334</v>
      </c>
    </row>
    <row r="49" spans="1:1" x14ac:dyDescent="0.3">
      <c r="A49" s="211">
        <v>22335</v>
      </c>
    </row>
    <row r="50" spans="1:1" x14ac:dyDescent="0.3">
      <c r="A50" s="211">
        <v>22336</v>
      </c>
    </row>
    <row r="51" spans="1:1" x14ac:dyDescent="0.3">
      <c r="A51" s="211">
        <v>22337</v>
      </c>
    </row>
    <row r="52" spans="1:1" x14ac:dyDescent="0.3">
      <c r="A52" s="211">
        <v>22338</v>
      </c>
    </row>
    <row r="53" spans="1:1" x14ac:dyDescent="0.3">
      <c r="A53" s="211">
        <v>22339</v>
      </c>
    </row>
    <row r="54" spans="1:1" x14ac:dyDescent="0.3">
      <c r="A54" s="211">
        <v>22340</v>
      </c>
    </row>
    <row r="55" spans="1:1" x14ac:dyDescent="0.3">
      <c r="A55" s="211">
        <v>22341</v>
      </c>
    </row>
    <row r="56" spans="1:1" x14ac:dyDescent="0.3">
      <c r="A56" s="211">
        <v>22342</v>
      </c>
    </row>
    <row r="57" spans="1:1" x14ac:dyDescent="0.3">
      <c r="A57" s="211">
        <v>22701</v>
      </c>
    </row>
    <row r="58" spans="1:1" x14ac:dyDescent="0.3">
      <c r="A58" s="211" t="s">
        <v>150</v>
      </c>
    </row>
    <row r="59" spans="1:1" x14ac:dyDescent="0.3">
      <c r="A59" s="211">
        <v>22703</v>
      </c>
    </row>
    <row r="60" spans="1:1" x14ac:dyDescent="0.3">
      <c r="A60" s="211" t="s">
        <v>151</v>
      </c>
    </row>
    <row r="61" spans="1:1" x14ac:dyDescent="0.3">
      <c r="A61" s="211" t="s">
        <v>152</v>
      </c>
    </row>
    <row r="62" spans="1:1" x14ac:dyDescent="0.3">
      <c r="A62" s="211" t="s">
        <v>153</v>
      </c>
    </row>
    <row r="63" spans="1:1" x14ac:dyDescent="0.3">
      <c r="A63" s="211" t="s">
        <v>154</v>
      </c>
    </row>
    <row r="64" spans="1:1" x14ac:dyDescent="0.3">
      <c r="A64" s="211" t="s">
        <v>155</v>
      </c>
    </row>
    <row r="65" spans="1:1" x14ac:dyDescent="0.3">
      <c r="A65" s="211" t="s">
        <v>156</v>
      </c>
    </row>
    <row r="66" spans="1:1" x14ac:dyDescent="0.3">
      <c r="A66" s="211">
        <v>22710</v>
      </c>
    </row>
    <row r="67" spans="1:1" x14ac:dyDescent="0.3">
      <c r="A67" s="211">
        <v>22711</v>
      </c>
    </row>
    <row r="68" spans="1:1" x14ac:dyDescent="0.3">
      <c r="A68" s="211">
        <v>22712</v>
      </c>
    </row>
    <row r="69" spans="1:1" x14ac:dyDescent="0.3">
      <c r="A69" s="211">
        <v>22713</v>
      </c>
    </row>
    <row r="70" spans="1:1" x14ac:dyDescent="0.3">
      <c r="A70" s="211">
        <v>22714</v>
      </c>
    </row>
    <row r="71" spans="1:1" x14ac:dyDescent="0.3">
      <c r="A71" s="211">
        <v>22715</v>
      </c>
    </row>
    <row r="72" spans="1:1" x14ac:dyDescent="0.3">
      <c r="A72" s="211">
        <v>22716</v>
      </c>
    </row>
    <row r="73" spans="1:1" x14ac:dyDescent="0.3">
      <c r="A73" s="211">
        <v>22717</v>
      </c>
    </row>
    <row r="74" spans="1:1" x14ac:dyDescent="0.3">
      <c r="A74" s="211">
        <v>22718</v>
      </c>
    </row>
    <row r="75" spans="1:1" x14ac:dyDescent="0.3">
      <c r="A75" s="211">
        <v>22719</v>
      </c>
    </row>
    <row r="76" spans="1:1" x14ac:dyDescent="0.3">
      <c r="A76" s="211" t="s">
        <v>157</v>
      </c>
    </row>
    <row r="77" spans="1:1" x14ac:dyDescent="0.3">
      <c r="A77" s="211">
        <v>22721</v>
      </c>
    </row>
    <row r="78" spans="1:1" x14ac:dyDescent="0.3">
      <c r="A78" s="211" t="s">
        <v>158</v>
      </c>
    </row>
    <row r="79" spans="1:1" x14ac:dyDescent="0.3">
      <c r="A79" s="211">
        <v>22801</v>
      </c>
    </row>
    <row r="80" spans="1:1" x14ac:dyDescent="0.3">
      <c r="A80" s="211" t="s">
        <v>159</v>
      </c>
    </row>
    <row r="81" spans="1:1" x14ac:dyDescent="0.3">
      <c r="A81" s="211">
        <v>22901</v>
      </c>
    </row>
    <row r="82" spans="1:1" x14ac:dyDescent="0.3">
      <c r="A82" s="211" t="s">
        <v>160</v>
      </c>
    </row>
    <row r="83" spans="1:1" x14ac:dyDescent="0.3">
      <c r="A83" s="211">
        <v>30101</v>
      </c>
    </row>
    <row r="84" spans="1:1" x14ac:dyDescent="0.3">
      <c r="A84" s="211">
        <v>30301</v>
      </c>
    </row>
    <row r="85" spans="1:1" x14ac:dyDescent="0.3">
      <c r="A85" s="211">
        <v>30302</v>
      </c>
    </row>
    <row r="86" spans="1:1" x14ac:dyDescent="0.3">
      <c r="A86" s="211">
        <v>30401</v>
      </c>
    </row>
    <row r="87" spans="1:1" x14ac:dyDescent="0.3">
      <c r="A87" s="211">
        <v>30402</v>
      </c>
    </row>
    <row r="88" spans="1:1" x14ac:dyDescent="0.3">
      <c r="A88" s="211">
        <v>30403</v>
      </c>
    </row>
    <row r="89" spans="1:1" x14ac:dyDescent="0.3">
      <c r="A89" s="211">
        <v>30404</v>
      </c>
    </row>
    <row r="90" spans="1:1" x14ac:dyDescent="0.3">
      <c r="A90" s="211">
        <v>30405</v>
      </c>
    </row>
    <row r="91" spans="1:1" x14ac:dyDescent="0.3">
      <c r="A91" s="211">
        <v>30406</v>
      </c>
    </row>
    <row r="92" spans="1:1" x14ac:dyDescent="0.3">
      <c r="A92" s="211">
        <v>30407</v>
      </c>
    </row>
    <row r="93" spans="1:1" x14ac:dyDescent="0.3">
      <c r="A93" s="211">
        <v>30408</v>
      </c>
    </row>
    <row r="94" spans="1:1" x14ac:dyDescent="0.3">
      <c r="A94" s="211">
        <v>30409</v>
      </c>
    </row>
    <row r="95" spans="1:1" x14ac:dyDescent="0.3">
      <c r="A95" s="211">
        <v>30410</v>
      </c>
    </row>
    <row r="96" spans="1:1" x14ac:dyDescent="0.3">
      <c r="A96" s="211">
        <v>30411</v>
      </c>
    </row>
    <row r="97" spans="1:1" x14ac:dyDescent="0.3">
      <c r="A97" s="211">
        <v>30412</v>
      </c>
    </row>
    <row r="98" spans="1:1" x14ac:dyDescent="0.3">
      <c r="A98" s="211">
        <v>30413</v>
      </c>
    </row>
    <row r="99" spans="1:1" x14ac:dyDescent="0.3">
      <c r="A99" s="211">
        <v>30501</v>
      </c>
    </row>
    <row r="100" spans="1:1" x14ac:dyDescent="0.3">
      <c r="A100" s="211">
        <v>30601</v>
      </c>
    </row>
    <row r="101" spans="1:1" x14ac:dyDescent="0.3">
      <c r="A101" s="211">
        <v>30602</v>
      </c>
    </row>
    <row r="102" spans="1:1" x14ac:dyDescent="0.3">
      <c r="A102" s="211">
        <v>30603</v>
      </c>
    </row>
    <row r="103" spans="1:1" x14ac:dyDescent="0.3">
      <c r="A103" s="211">
        <v>30701</v>
      </c>
    </row>
    <row r="104" spans="1:1" x14ac:dyDescent="0.3">
      <c r="A104" s="211">
        <v>30702</v>
      </c>
    </row>
    <row r="105" spans="1:1" x14ac:dyDescent="0.3">
      <c r="A105" s="211">
        <v>30801</v>
      </c>
    </row>
    <row r="106" spans="1:1" x14ac:dyDescent="0.3">
      <c r="A106" s="211">
        <v>30901</v>
      </c>
    </row>
    <row r="107" spans="1:1" x14ac:dyDescent="0.3">
      <c r="A107" s="211">
        <v>30902</v>
      </c>
    </row>
    <row r="108" spans="1:1" x14ac:dyDescent="0.3">
      <c r="A108" s="211">
        <v>30903</v>
      </c>
    </row>
    <row r="109" spans="1:1" x14ac:dyDescent="0.3">
      <c r="A109" s="211">
        <v>30904</v>
      </c>
    </row>
    <row r="110" spans="1:1" x14ac:dyDescent="0.3">
      <c r="A110" s="211">
        <v>30905</v>
      </c>
    </row>
    <row r="111" spans="1:1" x14ac:dyDescent="0.3">
      <c r="A111" s="211">
        <v>30906</v>
      </c>
    </row>
    <row r="112" spans="1:1" x14ac:dyDescent="0.3">
      <c r="A112" s="211">
        <v>30907</v>
      </c>
    </row>
    <row r="113" spans="1:1" x14ac:dyDescent="0.3">
      <c r="A113" s="211">
        <v>30908</v>
      </c>
    </row>
    <row r="114" spans="1:1" x14ac:dyDescent="0.3">
      <c r="A114" s="211">
        <v>30909</v>
      </c>
    </row>
    <row r="115" spans="1:1" x14ac:dyDescent="0.3">
      <c r="A115" s="211">
        <v>30910</v>
      </c>
    </row>
    <row r="116" spans="1:1" x14ac:dyDescent="0.3">
      <c r="A116" s="211">
        <v>30911</v>
      </c>
    </row>
    <row r="117" spans="1:1" x14ac:dyDescent="0.3">
      <c r="A117" s="211">
        <v>30912</v>
      </c>
    </row>
    <row r="118" spans="1:1" x14ac:dyDescent="0.3">
      <c r="A118" s="211">
        <v>30913</v>
      </c>
    </row>
    <row r="119" spans="1:1" x14ac:dyDescent="0.3">
      <c r="A119" s="211">
        <v>31301</v>
      </c>
    </row>
    <row r="120" spans="1:1" x14ac:dyDescent="0.3">
      <c r="A120" s="211">
        <v>31801</v>
      </c>
    </row>
    <row r="121" spans="1:1" x14ac:dyDescent="0.3">
      <c r="A121" s="211">
        <v>32701</v>
      </c>
    </row>
    <row r="122" spans="1:1" x14ac:dyDescent="0.3">
      <c r="A122" s="211">
        <v>32702</v>
      </c>
    </row>
    <row r="123" spans="1:1" x14ac:dyDescent="0.3">
      <c r="A123" s="211">
        <v>32703</v>
      </c>
    </row>
    <row r="124" spans="1:1" x14ac:dyDescent="0.3">
      <c r="A124" s="211">
        <v>32704</v>
      </c>
    </row>
    <row r="125" spans="1:1" x14ac:dyDescent="0.3">
      <c r="A125" s="211">
        <v>32705</v>
      </c>
    </row>
    <row r="126" spans="1:1" x14ac:dyDescent="0.3">
      <c r="A126" s="211">
        <v>32706</v>
      </c>
    </row>
    <row r="127" spans="1:1" x14ac:dyDescent="0.3">
      <c r="A127" s="211">
        <v>32901</v>
      </c>
    </row>
    <row r="128" spans="1:1" x14ac:dyDescent="0.3">
      <c r="A128" s="211">
        <v>32902</v>
      </c>
    </row>
    <row r="129" spans="1:1" x14ac:dyDescent="0.3">
      <c r="A129" s="211">
        <v>32903</v>
      </c>
    </row>
    <row r="130" spans="1:1" x14ac:dyDescent="0.3">
      <c r="A130" s="211">
        <v>40301</v>
      </c>
    </row>
    <row r="131" spans="1:1" x14ac:dyDescent="0.3">
      <c r="A131" s="211">
        <v>40302</v>
      </c>
    </row>
    <row r="132" spans="1:1" x14ac:dyDescent="0.3">
      <c r="A132" s="211">
        <v>40303</v>
      </c>
    </row>
    <row r="133" spans="1:1" x14ac:dyDescent="0.3">
      <c r="A133" s="211">
        <v>40304</v>
      </c>
    </row>
    <row r="134" spans="1:1" x14ac:dyDescent="0.3">
      <c r="A134" s="211">
        <v>40305</v>
      </c>
    </row>
    <row r="135" spans="1:1" x14ac:dyDescent="0.3">
      <c r="A135" s="211">
        <v>40306</v>
      </c>
    </row>
    <row r="136" spans="1:1" x14ac:dyDescent="0.3">
      <c r="A136" s="211">
        <v>40307</v>
      </c>
    </row>
    <row r="137" spans="1:1" x14ac:dyDescent="0.3">
      <c r="A137" s="211">
        <v>40308</v>
      </c>
    </row>
    <row r="138" spans="1:1" x14ac:dyDescent="0.3">
      <c r="A138" s="211">
        <v>40309</v>
      </c>
    </row>
    <row r="139" spans="1:1" x14ac:dyDescent="0.3">
      <c r="A139" s="211">
        <v>40310</v>
      </c>
    </row>
    <row r="140" spans="1:1" x14ac:dyDescent="0.3">
      <c r="A140" s="211">
        <v>40311</v>
      </c>
    </row>
    <row r="141" spans="1:1" x14ac:dyDescent="0.3">
      <c r="A141" s="211">
        <v>40312</v>
      </c>
    </row>
    <row r="142" spans="1:1" x14ac:dyDescent="0.3">
      <c r="A142" s="211">
        <v>40313</v>
      </c>
    </row>
    <row r="143" spans="1:1" x14ac:dyDescent="0.3">
      <c r="A143" s="211">
        <v>40314</v>
      </c>
    </row>
    <row r="144" spans="1:1" x14ac:dyDescent="0.3">
      <c r="A144" s="211">
        <v>40701</v>
      </c>
    </row>
    <row r="145" spans="1:1" x14ac:dyDescent="0.3">
      <c r="A145" s="211" t="s">
        <v>161</v>
      </c>
    </row>
    <row r="146" spans="1:1" x14ac:dyDescent="0.3">
      <c r="A146" s="211">
        <v>40703</v>
      </c>
    </row>
    <row r="147" spans="1:1" x14ac:dyDescent="0.3">
      <c r="A147" s="211" t="s">
        <v>162</v>
      </c>
    </row>
    <row r="148" spans="1:1" x14ac:dyDescent="0.3">
      <c r="A148" s="211" t="s">
        <v>163</v>
      </c>
    </row>
    <row r="149" spans="1:1" x14ac:dyDescent="0.3">
      <c r="A149" s="211" t="s">
        <v>164</v>
      </c>
    </row>
    <row r="150" spans="1:1" x14ac:dyDescent="0.3">
      <c r="A150" s="211" t="s">
        <v>165</v>
      </c>
    </row>
    <row r="151" spans="1:1" x14ac:dyDescent="0.3">
      <c r="A151" s="211" t="s">
        <v>166</v>
      </c>
    </row>
    <row r="152" spans="1:1" x14ac:dyDescent="0.3">
      <c r="A152" s="211" t="s">
        <v>167</v>
      </c>
    </row>
    <row r="153" spans="1:1" x14ac:dyDescent="0.3">
      <c r="A153" s="211">
        <v>40710</v>
      </c>
    </row>
    <row r="154" spans="1:1" x14ac:dyDescent="0.3">
      <c r="A154" s="211">
        <v>40711</v>
      </c>
    </row>
    <row r="155" spans="1:1" x14ac:dyDescent="0.3">
      <c r="A155" s="211">
        <v>40712</v>
      </c>
    </row>
    <row r="156" spans="1:1" x14ac:dyDescent="0.3">
      <c r="A156" s="211">
        <v>40713</v>
      </c>
    </row>
    <row r="157" spans="1:1" x14ac:dyDescent="0.3">
      <c r="A157" s="211">
        <v>40714</v>
      </c>
    </row>
    <row r="158" spans="1:1" x14ac:dyDescent="0.3">
      <c r="A158" s="211">
        <v>40715</v>
      </c>
    </row>
    <row r="159" spans="1:1" x14ac:dyDescent="0.3">
      <c r="A159" s="211">
        <v>40716</v>
      </c>
    </row>
    <row r="160" spans="1:1" x14ac:dyDescent="0.3">
      <c r="A160" s="211">
        <v>40717</v>
      </c>
    </row>
    <row r="161" spans="1:1" x14ac:dyDescent="0.3">
      <c r="A161" s="211">
        <v>40718</v>
      </c>
    </row>
    <row r="162" spans="1:1" x14ac:dyDescent="0.3">
      <c r="A162" s="211">
        <v>40719</v>
      </c>
    </row>
    <row r="163" spans="1:1" x14ac:dyDescent="0.3">
      <c r="A163" s="211" t="s">
        <v>168</v>
      </c>
    </row>
    <row r="164" spans="1:1" x14ac:dyDescent="0.3">
      <c r="A164" s="211">
        <v>40721</v>
      </c>
    </row>
    <row r="165" spans="1:1" x14ac:dyDescent="0.3">
      <c r="A165" s="211" t="s">
        <v>169</v>
      </c>
    </row>
    <row r="166" spans="1:1" x14ac:dyDescent="0.3">
      <c r="A166" s="211">
        <v>40723</v>
      </c>
    </row>
    <row r="167" spans="1:1" x14ac:dyDescent="0.3">
      <c r="A167" s="211" t="s">
        <v>170</v>
      </c>
    </row>
    <row r="168" spans="1:1" x14ac:dyDescent="0.3">
      <c r="A168" s="211" t="s">
        <v>171</v>
      </c>
    </row>
    <row r="169" spans="1:1" x14ac:dyDescent="0.3">
      <c r="A169" s="211" t="s">
        <v>172</v>
      </c>
    </row>
    <row r="170" spans="1:1" x14ac:dyDescent="0.3">
      <c r="A170" s="211" t="s">
        <v>173</v>
      </c>
    </row>
    <row r="171" spans="1:1" x14ac:dyDescent="0.3">
      <c r="A171" s="211" t="s">
        <v>174</v>
      </c>
    </row>
    <row r="172" spans="1:1" x14ac:dyDescent="0.3">
      <c r="A172" s="211" t="s">
        <v>175</v>
      </c>
    </row>
    <row r="173" spans="1:1" x14ac:dyDescent="0.3">
      <c r="A173" s="211">
        <v>40730</v>
      </c>
    </row>
    <row r="174" spans="1:1" x14ac:dyDescent="0.3">
      <c r="A174" s="211">
        <v>40731</v>
      </c>
    </row>
    <row r="175" spans="1:1" x14ac:dyDescent="0.3">
      <c r="A175" s="211">
        <v>40732</v>
      </c>
    </row>
    <row r="176" spans="1:1" x14ac:dyDescent="0.3">
      <c r="A176" s="211">
        <v>40733</v>
      </c>
    </row>
    <row r="177" spans="1:1" x14ac:dyDescent="0.3">
      <c r="A177" s="211">
        <v>40734</v>
      </c>
    </row>
    <row r="178" spans="1:1" x14ac:dyDescent="0.3">
      <c r="A178" s="211">
        <v>40735</v>
      </c>
    </row>
    <row r="179" spans="1:1" x14ac:dyDescent="0.3">
      <c r="A179" s="211">
        <v>40736</v>
      </c>
    </row>
    <row r="180" spans="1:1" x14ac:dyDescent="0.3">
      <c r="A180" s="211">
        <v>40737</v>
      </c>
    </row>
    <row r="181" spans="1:1" x14ac:dyDescent="0.3">
      <c r="A181" s="211">
        <v>40738</v>
      </c>
    </row>
    <row r="182" spans="1:1" x14ac:dyDescent="0.3">
      <c r="A182" s="211">
        <v>40739</v>
      </c>
    </row>
    <row r="183" spans="1:1" x14ac:dyDescent="0.3">
      <c r="A183" s="211" t="s">
        <v>176</v>
      </c>
    </row>
    <row r="184" spans="1:1" x14ac:dyDescent="0.3">
      <c r="A184" s="211">
        <v>40741</v>
      </c>
    </row>
    <row r="185" spans="1:1" x14ac:dyDescent="0.3">
      <c r="A185" s="211" t="s">
        <v>177</v>
      </c>
    </row>
    <row r="186" spans="1:1" x14ac:dyDescent="0.3">
      <c r="A186" s="211">
        <v>40743</v>
      </c>
    </row>
    <row r="187" spans="1:1" x14ac:dyDescent="0.3">
      <c r="A187" s="211" t="s">
        <v>178</v>
      </c>
    </row>
    <row r="188" spans="1:1" x14ac:dyDescent="0.3">
      <c r="A188" s="211" t="s">
        <v>179</v>
      </c>
    </row>
    <row r="189" spans="1:1" x14ac:dyDescent="0.3">
      <c r="A189" s="211" t="s">
        <v>180</v>
      </c>
    </row>
    <row r="190" spans="1:1" x14ac:dyDescent="0.3">
      <c r="A190" s="211" t="s">
        <v>181</v>
      </c>
    </row>
    <row r="191" spans="1:1" x14ac:dyDescent="0.3">
      <c r="A191" s="211" t="s">
        <v>182</v>
      </c>
    </row>
    <row r="192" spans="1:1" x14ac:dyDescent="0.3">
      <c r="A192" s="211" t="s">
        <v>183</v>
      </c>
    </row>
    <row r="193" spans="1:1" x14ac:dyDescent="0.3">
      <c r="A193" s="211" t="s">
        <v>184</v>
      </c>
    </row>
    <row r="194" spans="1:1" x14ac:dyDescent="0.3">
      <c r="A194" s="211">
        <v>40751</v>
      </c>
    </row>
    <row r="195" spans="1:1" x14ac:dyDescent="0.3">
      <c r="A195" s="211" t="s">
        <v>185</v>
      </c>
    </row>
    <row r="196" spans="1:1" x14ac:dyDescent="0.3">
      <c r="A196" s="211">
        <v>40753</v>
      </c>
    </row>
    <row r="197" spans="1:1" x14ac:dyDescent="0.3">
      <c r="A197" s="211" t="s">
        <v>186</v>
      </c>
    </row>
    <row r="198" spans="1:1" x14ac:dyDescent="0.3">
      <c r="A198" s="211" t="s">
        <v>187</v>
      </c>
    </row>
    <row r="199" spans="1:1" x14ac:dyDescent="0.3">
      <c r="A199" s="211" t="s">
        <v>188</v>
      </c>
    </row>
    <row r="200" spans="1:1" x14ac:dyDescent="0.3">
      <c r="A200" s="211" t="s">
        <v>189</v>
      </c>
    </row>
    <row r="201" spans="1:1" x14ac:dyDescent="0.3">
      <c r="A201" s="211">
        <v>41101</v>
      </c>
    </row>
    <row r="202" spans="1:1" x14ac:dyDescent="0.3">
      <c r="A202" s="211">
        <v>41301</v>
      </c>
    </row>
    <row r="203" spans="1:1" x14ac:dyDescent="0.3">
      <c r="A203" s="211">
        <v>50301</v>
      </c>
    </row>
    <row r="204" spans="1:1" x14ac:dyDescent="0.3">
      <c r="A204" s="211">
        <v>51501</v>
      </c>
    </row>
    <row r="205" spans="1:1" x14ac:dyDescent="0.3">
      <c r="A205" s="211">
        <v>51502</v>
      </c>
    </row>
    <row r="206" spans="1:1" x14ac:dyDescent="0.3">
      <c r="A206" s="211">
        <v>51503</v>
      </c>
    </row>
    <row r="207" spans="1:1" x14ac:dyDescent="0.3">
      <c r="A207" s="211">
        <v>51504</v>
      </c>
    </row>
    <row r="208" spans="1:1" x14ac:dyDescent="0.3">
      <c r="A208" s="211">
        <v>52901</v>
      </c>
    </row>
    <row r="209" spans="1:1" x14ac:dyDescent="0.3">
      <c r="A209" s="211" t="s">
        <v>190</v>
      </c>
    </row>
    <row r="210" spans="1:1" x14ac:dyDescent="0.3">
      <c r="A210" s="211">
        <v>52903</v>
      </c>
    </row>
    <row r="211" spans="1:1" x14ac:dyDescent="0.3">
      <c r="A211" s="211" t="s">
        <v>191</v>
      </c>
    </row>
    <row r="212" spans="1:1" x14ac:dyDescent="0.3">
      <c r="A212" s="211" t="s">
        <v>192</v>
      </c>
    </row>
    <row r="213" spans="1:1" x14ac:dyDescent="0.3">
      <c r="A213" s="211" t="s">
        <v>193</v>
      </c>
    </row>
    <row r="214" spans="1:1" x14ac:dyDescent="0.3">
      <c r="A214" s="211" t="s">
        <v>194</v>
      </c>
    </row>
    <row r="215" spans="1:1" x14ac:dyDescent="0.3">
      <c r="A215" s="211" t="s">
        <v>195</v>
      </c>
    </row>
    <row r="216" spans="1:1" x14ac:dyDescent="0.3">
      <c r="A216" s="211" t="s">
        <v>196</v>
      </c>
    </row>
    <row r="217" spans="1:1" x14ac:dyDescent="0.3">
      <c r="A217" s="211">
        <v>52910</v>
      </c>
    </row>
    <row r="218" spans="1:1" x14ac:dyDescent="0.3">
      <c r="A218" s="211">
        <v>52911</v>
      </c>
    </row>
    <row r="219" spans="1:1" x14ac:dyDescent="0.3">
      <c r="A219" s="211">
        <v>52912</v>
      </c>
    </row>
    <row r="220" spans="1:1" x14ac:dyDescent="0.3">
      <c r="A220" s="211">
        <v>52913</v>
      </c>
    </row>
    <row r="221" spans="1:1" x14ac:dyDescent="0.3">
      <c r="A221" s="211">
        <v>52914</v>
      </c>
    </row>
    <row r="222" spans="1:1" x14ac:dyDescent="0.3">
      <c r="A222" s="211">
        <v>52915</v>
      </c>
    </row>
    <row r="223" spans="1:1" x14ac:dyDescent="0.3">
      <c r="A223" s="211">
        <v>52916</v>
      </c>
    </row>
    <row r="224" spans="1:1" x14ac:dyDescent="0.3">
      <c r="A224" s="211">
        <v>52917</v>
      </c>
    </row>
    <row r="225" spans="1:1" x14ac:dyDescent="0.3">
      <c r="A225" s="211">
        <v>52918</v>
      </c>
    </row>
    <row r="226" spans="1:1" x14ac:dyDescent="0.3">
      <c r="A226" s="211">
        <v>52919</v>
      </c>
    </row>
    <row r="227" spans="1:1" x14ac:dyDescent="0.3">
      <c r="A227" s="211" t="s">
        <v>197</v>
      </c>
    </row>
    <row r="228" spans="1:1" x14ac:dyDescent="0.3">
      <c r="A228" s="211">
        <v>52921</v>
      </c>
    </row>
    <row r="229" spans="1:1" x14ac:dyDescent="0.3">
      <c r="A229" s="211" t="s">
        <v>198</v>
      </c>
    </row>
    <row r="230" spans="1:1" x14ac:dyDescent="0.3">
      <c r="A230" s="211">
        <v>52923</v>
      </c>
    </row>
    <row r="231" spans="1:1" x14ac:dyDescent="0.3">
      <c r="A231" s="211" t="s">
        <v>199</v>
      </c>
    </row>
    <row r="232" spans="1:1" x14ac:dyDescent="0.3">
      <c r="A232" s="211" t="s">
        <v>200</v>
      </c>
    </row>
    <row r="233" spans="1:1" x14ac:dyDescent="0.3">
      <c r="A233" s="211" t="s">
        <v>201</v>
      </c>
    </row>
    <row r="234" spans="1:1" x14ac:dyDescent="0.3">
      <c r="A234" s="211" t="s">
        <v>202</v>
      </c>
    </row>
    <row r="235" spans="1:1" x14ac:dyDescent="0.3">
      <c r="A235" s="211" t="s">
        <v>203</v>
      </c>
    </row>
    <row r="236" spans="1:1" x14ac:dyDescent="0.3">
      <c r="A236" s="211" t="s">
        <v>204</v>
      </c>
    </row>
    <row r="237" spans="1:1" x14ac:dyDescent="0.3">
      <c r="A237" s="211">
        <v>52930</v>
      </c>
    </row>
    <row r="238" spans="1:1" x14ac:dyDescent="0.3">
      <c r="A238" s="211">
        <v>52931</v>
      </c>
    </row>
    <row r="239" spans="1:1" x14ac:dyDescent="0.3">
      <c r="A239" s="211">
        <v>60101</v>
      </c>
    </row>
    <row r="240" spans="1:1" x14ac:dyDescent="0.3">
      <c r="A240" s="211">
        <v>60102</v>
      </c>
    </row>
    <row r="241" spans="1:1" x14ac:dyDescent="0.3">
      <c r="A241" s="211">
        <v>60103</v>
      </c>
    </row>
    <row r="242" spans="1:1" x14ac:dyDescent="0.3">
      <c r="A242" s="211">
        <v>60104</v>
      </c>
    </row>
    <row r="243" spans="1:1" x14ac:dyDescent="0.3">
      <c r="A243" s="211">
        <v>60105</v>
      </c>
    </row>
    <row r="244" spans="1:1" x14ac:dyDescent="0.3">
      <c r="A244" s="211">
        <v>60106</v>
      </c>
    </row>
    <row r="245" spans="1:1" x14ac:dyDescent="0.3">
      <c r="A245" s="211">
        <v>60107</v>
      </c>
    </row>
    <row r="246" spans="1:1" x14ac:dyDescent="0.3">
      <c r="A246" s="211">
        <v>60108</v>
      </c>
    </row>
    <row r="247" spans="1:1" x14ac:dyDescent="0.3">
      <c r="A247" s="211">
        <v>60109</v>
      </c>
    </row>
    <row r="248" spans="1:1" x14ac:dyDescent="0.3">
      <c r="A248" s="211">
        <v>60110</v>
      </c>
    </row>
    <row r="249" spans="1:1" x14ac:dyDescent="0.3">
      <c r="A249" s="211">
        <v>60111</v>
      </c>
    </row>
    <row r="250" spans="1:1" x14ac:dyDescent="0.3">
      <c r="A250" s="211">
        <v>60901</v>
      </c>
    </row>
    <row r="251" spans="1:1" x14ac:dyDescent="0.3">
      <c r="A251" s="211">
        <v>61301</v>
      </c>
    </row>
    <row r="252" spans="1:1" x14ac:dyDescent="0.3">
      <c r="A252" s="211">
        <v>80101</v>
      </c>
    </row>
    <row r="253" spans="1:1" x14ac:dyDescent="0.3">
      <c r="A253" s="211">
        <v>80102</v>
      </c>
    </row>
    <row r="254" spans="1:1" x14ac:dyDescent="0.3">
      <c r="A254" s="211">
        <v>80103</v>
      </c>
    </row>
    <row r="255" spans="1:1" x14ac:dyDescent="0.3">
      <c r="A255" s="211">
        <v>80104</v>
      </c>
    </row>
    <row r="256" spans="1:1" x14ac:dyDescent="0.3">
      <c r="A256" s="211">
        <v>91501</v>
      </c>
    </row>
    <row r="257" spans="1:1" x14ac:dyDescent="0.3">
      <c r="A257" s="211">
        <v>91502</v>
      </c>
    </row>
    <row r="258" spans="1:1" x14ac:dyDescent="0.3">
      <c r="A258" s="211">
        <v>91503</v>
      </c>
    </row>
    <row r="259" spans="1:1" x14ac:dyDescent="0.3">
      <c r="A259" s="211">
        <v>91601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FDF3471978B046BA2BF9A560451469" ma:contentTypeVersion="12" ma:contentTypeDescription="Create a new document." ma:contentTypeScope="" ma:versionID="1e0cdc150f4f41d40c903a6b755dc951">
  <xsd:schema xmlns:xsd="http://www.w3.org/2001/XMLSchema" xmlns:xs="http://www.w3.org/2001/XMLSchema" xmlns:p="http://schemas.microsoft.com/office/2006/metadata/properties" xmlns:ns2="41df7e1e-42f5-4587-934d-46a5406a77db" xmlns:ns3="0304537a-e869-4747-bb8d-31114c2ead66" targetNamespace="http://schemas.microsoft.com/office/2006/metadata/properties" ma:root="true" ma:fieldsID="5cafa7a40e7a6cf975a180654d13def5" ns2:_="" ns3:_="">
    <xsd:import namespace="41df7e1e-42f5-4587-934d-46a5406a77db"/>
    <xsd:import namespace="0304537a-e869-4747-bb8d-31114c2ead6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df7e1e-42f5-4587-934d-46a5406a77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04537a-e869-4747-bb8d-31114c2ead66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8BA598-D1BB-4B6B-8E75-97CCA4F448A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68E17CA-A040-41B1-A4DC-FEE35A3D91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1df7e1e-42f5-4587-934d-46a5406a77db"/>
    <ds:schemaRef ds:uri="0304537a-e869-4747-bb8d-31114c2ead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556BC3-0031-427F-8A31-2458B5B131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19</vt:i4>
      </vt:variant>
    </vt:vector>
  </HeadingPairs>
  <TitlesOfParts>
    <vt:vector size="29" baseType="lpstr">
      <vt:lpstr>QRM - GG Audit (7-15-20)</vt:lpstr>
      <vt:lpstr>QRM - GG Audit</vt:lpstr>
      <vt:lpstr>Sheet1</vt:lpstr>
      <vt:lpstr>Sheet2</vt:lpstr>
      <vt:lpstr>Sheet3</vt:lpstr>
      <vt:lpstr>CSS-RU</vt:lpstr>
      <vt:lpstr>CSS-RU NEW</vt:lpstr>
      <vt:lpstr>Sheet6</vt:lpstr>
      <vt:lpstr>Sheet7</vt:lpstr>
      <vt:lpstr>SL</vt:lpstr>
      <vt:lpstr>Admit_Date</vt:lpstr>
      <vt:lpstr>Audit_Date</vt:lpstr>
      <vt:lpstr>Audit_Link</vt:lpstr>
      <vt:lpstr>CSS_General</vt:lpstr>
      <vt:lpstr>CSS_RU</vt:lpstr>
      <vt:lpstr>CSS_RU_NoSum</vt:lpstr>
      <vt:lpstr>CSS_Summary</vt:lpstr>
      <vt:lpstr>CSSNEW1</vt:lpstr>
      <vt:lpstr>CSSNEW2</vt:lpstr>
      <vt:lpstr>Facility</vt:lpstr>
      <vt:lpstr>July_15_Form_Results</vt:lpstr>
      <vt:lpstr>July_15_Mobility</vt:lpstr>
      <vt:lpstr>July_15_Patient_1Line</vt:lpstr>
      <vt:lpstr>July_15_Patient_Info</vt:lpstr>
      <vt:lpstr>July_15_SelfCare</vt:lpstr>
      <vt:lpstr>July_PatientInfo</vt:lpstr>
      <vt:lpstr>Mobility</vt:lpstr>
      <vt:lpstr>Patient</vt:lpstr>
      <vt:lpstr>Self_Care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VERSION 07.15.20</dc:title>
  <dc:subject>GG; AUDIT</dc:subject>
  <dc:creator>Nia Glaze</dc:creator>
  <cp:keywords>V7-15-20</cp:keywords>
  <dc:description/>
  <cp:lastModifiedBy>Amie Gerlach</cp:lastModifiedBy>
  <cp:revision/>
  <dcterms:created xsi:type="dcterms:W3CDTF">2020-03-20T19:17:34Z</dcterms:created>
  <dcterms:modified xsi:type="dcterms:W3CDTF">2020-08-10T14:30:12Z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0x01010041FDF3471978B046BA2BF9A560451469</vt:lpwstr>
  </property>
</Properties>
</file>